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476" windowWidth="23880" windowHeight="16740" activeTab="0"/>
  </bookViews>
  <sheets>
    <sheet name="T164 Cumulative Template " sheetId="1" r:id="rId1"/>
    <sheet name="T164 Non-Cumulative Template" sheetId="2" r:id="rId2"/>
    <sheet name="T164 form" sheetId="3" r:id="rId3"/>
  </sheets>
  <externalReferences>
    <externalReference r:id="rId6"/>
  </externalReferences>
  <definedNames>
    <definedName name="BardonExt">'[1]D3665 template'!$A$1:$J$36</definedName>
    <definedName name="Extraction" localSheetId="0">'T164 Cumulative Template '!$A$1:$J$38</definedName>
    <definedName name="Extraction" localSheetId="2">'T164 form'!$A$1:$J$38</definedName>
    <definedName name="Extraction" localSheetId="1">'T164 Non-Cumulative Template'!$A$1:$J$38</definedName>
    <definedName name="Marshall" localSheetId="0">'T164 Cumulative Template '!$A$39:$J$47</definedName>
    <definedName name="Marshall" localSheetId="2">'T164 form'!$A$39:$J$47</definedName>
    <definedName name="Marshall" localSheetId="1">'T164 Non-Cumulative Template'!$A$39:$J$47</definedName>
    <definedName name="_xlnm.Print_Area" localSheetId="0">'T164 Cumulative Template '!$A$1:$J$44</definedName>
    <definedName name="_xlnm.Print_Area" localSheetId="2">'T164 form'!$A$1:$J$44</definedName>
    <definedName name="_xlnm.Print_Area" localSheetId="1">'T164 Non-Cumulative Template'!$A$1:$J$44</definedName>
  </definedNames>
  <calcPr fullCalcOnLoad="1" fullPrecision="0"/>
</workbook>
</file>

<file path=xl/sharedStrings.xml><?xml version="1.0" encoding="utf-8"?>
<sst xmlns="http://schemas.openxmlformats.org/spreadsheetml/2006/main" count="388" uniqueCount="130">
  <si>
    <t>Plant Type:</t>
  </si>
  <si>
    <t>Moisture Content (T 110)</t>
  </si>
  <si>
    <t>Sample Wet Mass (A):</t>
  </si>
  <si>
    <t>QC    A-V    IA    DR    Other</t>
  </si>
  <si>
    <t>Sample Dry Mass (B):</t>
  </si>
  <si>
    <t>Pan Tare Mass (P):</t>
  </si>
  <si>
    <t>% Moisture (M):</t>
  </si>
  <si>
    <t>Initial Filter Mass (Fi):</t>
  </si>
  <si>
    <t>(100*((A-B)/B))</t>
  </si>
  <si>
    <t>Final Filter Mass (Ff):</t>
  </si>
  <si>
    <t xml:space="preserve">PG Binder Mass (Wpg): </t>
  </si>
  <si>
    <t>Note:</t>
  </si>
  <si>
    <t>%PG Binder (Pb):</t>
  </si>
  <si>
    <t>HMA Temperature</t>
  </si>
  <si>
    <t>PG Binder JMF:</t>
  </si>
  <si>
    <t>Mechanical Analysis of Extracted Aggregate (T 30)</t>
  </si>
  <si>
    <t>Mass</t>
  </si>
  <si>
    <t xml:space="preserve">Percent </t>
  </si>
  <si>
    <t>Percent</t>
  </si>
  <si>
    <t xml:space="preserve"> Job Mix </t>
  </si>
  <si>
    <t>+ / -</t>
  </si>
  <si>
    <t>Retained</t>
  </si>
  <si>
    <t>Passing</t>
  </si>
  <si>
    <t>Formula</t>
  </si>
  <si>
    <t>Tolerance</t>
  </si>
  <si>
    <t>Variance</t>
  </si>
  <si>
    <t>PAN</t>
  </si>
  <si>
    <t>TOTAL:</t>
  </si>
  <si>
    <t>Comments:</t>
  </si>
  <si>
    <t>Tested by:</t>
  </si>
  <si>
    <t>Reviewed by:</t>
  </si>
  <si>
    <t>Certification #:</t>
  </si>
  <si>
    <t>Date:</t>
  </si>
  <si>
    <t>QC</t>
  </si>
  <si>
    <t>IA</t>
  </si>
  <si>
    <t>Yes</t>
  </si>
  <si>
    <t>No</t>
  </si>
  <si>
    <r>
      <t>Initial Sample Mass (W</t>
    </r>
    <r>
      <rPr>
        <vertAlign val="subscript"/>
        <sz val="12"/>
        <rFont val="Arial Narrow"/>
        <family val="0"/>
      </rPr>
      <t>1</t>
    </r>
    <r>
      <rPr>
        <sz val="12"/>
        <rFont val="Arial Narrow"/>
        <family val="0"/>
      </rPr>
      <t>i):</t>
    </r>
  </si>
  <si>
    <r>
      <t>Extracted Agg.+ Pan (W</t>
    </r>
    <r>
      <rPr>
        <vertAlign val="subscript"/>
        <sz val="12"/>
        <rFont val="Arial Narrow"/>
        <family val="0"/>
      </rPr>
      <t>3</t>
    </r>
    <r>
      <rPr>
        <sz val="12"/>
        <rFont val="Arial Narrow"/>
        <family val="0"/>
      </rPr>
      <t>p):</t>
    </r>
  </si>
  <si>
    <r>
      <t>Corrected Sample Mass (W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>):</t>
    </r>
  </si>
  <si>
    <r>
      <t>(W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>i / (1+(.01*M)))</t>
    </r>
  </si>
  <si>
    <r>
      <t>Mineral Matter Mass (W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):</t>
    </r>
  </si>
  <si>
    <r>
      <t>((Wpg/W</t>
    </r>
    <r>
      <rPr>
        <vertAlign val="subscript"/>
        <sz val="12"/>
        <color indexed="10"/>
        <rFont val="Arial Narrow"/>
        <family val="2"/>
      </rPr>
      <t>1</t>
    </r>
    <r>
      <rPr>
        <sz val="12"/>
        <color indexed="10"/>
        <rFont val="Arial Narrow"/>
        <family val="2"/>
      </rPr>
      <t>)*100)</t>
    </r>
  </si>
  <si>
    <t>Other</t>
  </si>
  <si>
    <t>Sampled By/Cert. #:</t>
  </si>
  <si>
    <t>Total Ash Correction from Form T111</t>
  </si>
  <si>
    <t>Test Results Within Engineering Limits:</t>
  </si>
  <si>
    <t>YES</t>
  </si>
  <si>
    <t>NO</t>
  </si>
  <si>
    <t>NO</t>
  </si>
  <si>
    <t>Test Results Within Engineering Limits:</t>
  </si>
  <si>
    <t>YES</t>
  </si>
  <si>
    <t>NO</t>
  </si>
  <si>
    <t>A-V</t>
  </si>
  <si>
    <t>DR</t>
  </si>
  <si>
    <t>HMA Asphalt Content and Gradation Test Report (T 110, T 164, T 30)</t>
  </si>
  <si>
    <t>Asphalt Content of HMA by Extraction Method (T  164)</t>
  </si>
  <si>
    <t>Water Mass (C): (A - B)</t>
  </si>
  <si>
    <r>
      <t>(W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f + 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a)</t>
    </r>
  </si>
  <si>
    <r>
      <t>Ash Correction (W</t>
    </r>
    <r>
      <rPr>
        <vertAlign val="subscript"/>
        <sz val="12"/>
        <rFont val="Arial Narrow"/>
        <family val="0"/>
      </rPr>
      <t>4</t>
    </r>
    <r>
      <rPr>
        <sz val="12"/>
        <rFont val="Arial Narrow"/>
        <family val="0"/>
      </rPr>
      <t>a):</t>
    </r>
  </si>
  <si>
    <r>
      <t>Fines on Filter (W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f): (Ff - Fi)</t>
    </r>
  </si>
  <si>
    <r>
      <t>(W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 xml:space="preserve"> -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 xml:space="preserve"> + 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))</t>
    </r>
  </si>
  <si>
    <r>
      <t>Total Agg. Mass: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 xml:space="preserve"> + 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)</t>
    </r>
  </si>
  <si>
    <r>
      <t>Extracted Agg.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>):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>p-P)</t>
    </r>
  </si>
  <si>
    <t xml:space="preserve">Sample Temp, ºF: </t>
  </si>
  <si>
    <t>Sieve, in. (mm)</t>
  </si>
  <si>
    <t>1 1/2 (37.5)</t>
  </si>
  <si>
    <t>1 (25)</t>
  </si>
  <si>
    <t>3/4 (19)</t>
  </si>
  <si>
    <t>1/2 (12.5)</t>
  </si>
  <si>
    <t>3/8 (9.5)</t>
  </si>
  <si>
    <t>#4 (4.75)</t>
  </si>
  <si>
    <t>#8 (2.36)</t>
  </si>
  <si>
    <t>#16 (1.18)</t>
  </si>
  <si>
    <t>#30 (600 µm)</t>
  </si>
  <si>
    <t>#50 (300 µm)</t>
  </si>
  <si>
    <t>#100 (150 µm)</t>
  </si>
  <si>
    <t>#200 (75 µm)</t>
  </si>
  <si>
    <t>Sieve, in. (mm)</t>
  </si>
  <si>
    <t xml:space="preserve">Sample Temp, ºF: </t>
  </si>
  <si>
    <t xml:space="preserve"> </t>
  </si>
  <si>
    <r>
      <t>Initial Sample Mass (W</t>
    </r>
    <r>
      <rPr>
        <vertAlign val="subscript"/>
        <sz val="12"/>
        <rFont val="Arial Narrow"/>
        <family val="0"/>
      </rPr>
      <t>1</t>
    </r>
    <r>
      <rPr>
        <sz val="12"/>
        <rFont val="Arial Narrow"/>
        <family val="0"/>
      </rPr>
      <t>i):</t>
    </r>
  </si>
  <si>
    <r>
      <t>Extracted Agg.+ Pan (W</t>
    </r>
    <r>
      <rPr>
        <vertAlign val="subscript"/>
        <sz val="12"/>
        <rFont val="Arial Narrow"/>
        <family val="0"/>
      </rPr>
      <t>3</t>
    </r>
    <r>
      <rPr>
        <sz val="12"/>
        <rFont val="Arial Narrow"/>
        <family val="0"/>
      </rPr>
      <t>p):</t>
    </r>
  </si>
  <si>
    <r>
      <t>Corrected Sample Mass (W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>):</t>
    </r>
  </si>
  <si>
    <r>
      <t>(W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>i / (1+(.01*M)))</t>
    </r>
  </si>
  <si>
    <r>
      <t>Extracted Agg.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>):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>p-P)</t>
    </r>
  </si>
  <si>
    <r>
      <t>Total Agg. Mass: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 xml:space="preserve"> + 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)</t>
    </r>
  </si>
  <si>
    <t>PG Binder Mass (Wpg):</t>
  </si>
  <si>
    <r>
      <t>Fines on Filter (W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f): (Ff - Fi)</t>
    </r>
  </si>
  <si>
    <r>
      <t>(W</t>
    </r>
    <r>
      <rPr>
        <vertAlign val="subscript"/>
        <sz val="12"/>
        <color indexed="12"/>
        <rFont val="Arial Narrow"/>
        <family val="2"/>
      </rPr>
      <t>1</t>
    </r>
    <r>
      <rPr>
        <sz val="12"/>
        <color indexed="12"/>
        <rFont val="Arial Narrow"/>
        <family val="0"/>
      </rPr>
      <t xml:space="preserve"> - (W</t>
    </r>
    <r>
      <rPr>
        <vertAlign val="subscript"/>
        <sz val="12"/>
        <color indexed="12"/>
        <rFont val="Arial Narrow"/>
        <family val="2"/>
      </rPr>
      <t>3</t>
    </r>
    <r>
      <rPr>
        <sz val="12"/>
        <color indexed="12"/>
        <rFont val="Arial Narrow"/>
        <family val="0"/>
      </rPr>
      <t xml:space="preserve"> + 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))</t>
    </r>
  </si>
  <si>
    <r>
      <t>Ash Correction (W</t>
    </r>
    <r>
      <rPr>
        <vertAlign val="subscript"/>
        <sz val="12"/>
        <rFont val="Arial Narrow"/>
        <family val="0"/>
      </rPr>
      <t>4</t>
    </r>
    <r>
      <rPr>
        <sz val="12"/>
        <rFont val="Arial Narrow"/>
        <family val="0"/>
      </rPr>
      <t>a):</t>
    </r>
  </si>
  <si>
    <r>
      <t>Mineral Matter Mass (W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):</t>
    </r>
  </si>
  <si>
    <t>Sample Temp, ºF:</t>
  </si>
  <si>
    <r>
      <t>(W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f + W</t>
    </r>
    <r>
      <rPr>
        <vertAlign val="subscript"/>
        <sz val="12"/>
        <color indexed="12"/>
        <rFont val="Arial Narrow"/>
        <family val="2"/>
      </rPr>
      <t>4</t>
    </r>
    <r>
      <rPr>
        <sz val="12"/>
        <color indexed="12"/>
        <rFont val="Arial Narrow"/>
        <family val="0"/>
      </rPr>
      <t>a)</t>
    </r>
  </si>
  <si>
    <t xml:space="preserve"> Job Mix</t>
  </si>
  <si>
    <t>Yes     No</t>
  </si>
  <si>
    <t>1 1/2 (37.5)</t>
  </si>
  <si>
    <t>1 (25)</t>
  </si>
  <si>
    <t>3/4 (19)</t>
  </si>
  <si>
    <t>1/2 (12.5)</t>
  </si>
  <si>
    <t>3/8 (9.5)</t>
  </si>
  <si>
    <t>#4 (4.75)</t>
  </si>
  <si>
    <t>#8 (2.36)</t>
  </si>
  <si>
    <t>#16 (1.18)</t>
  </si>
  <si>
    <t>#30 (600 µm)</t>
  </si>
  <si>
    <t>#50 (300 µm)</t>
  </si>
  <si>
    <t>#100 (150 µm)</t>
  </si>
  <si>
    <t>#200 (75 µm)</t>
  </si>
  <si>
    <t xml:space="preserve"> </t>
  </si>
  <si>
    <t xml:space="preserve"> </t>
  </si>
  <si>
    <t>Date/Time:</t>
  </si>
  <si>
    <t>Lab/Location:</t>
  </si>
  <si>
    <t>Weather:</t>
  </si>
  <si>
    <t>Date Rec'd #:</t>
  </si>
  <si>
    <t>Random Sample:</t>
  </si>
  <si>
    <t>Project:</t>
  </si>
  <si>
    <t>Lab Login #:</t>
  </si>
  <si>
    <t>Lot #:</t>
  </si>
  <si>
    <t>Contract #:</t>
  </si>
  <si>
    <t>Material ID:</t>
  </si>
  <si>
    <t>Sublot #:</t>
  </si>
  <si>
    <t>Contractor:</t>
  </si>
  <si>
    <t>Material #:</t>
  </si>
  <si>
    <t>Sample Location:</t>
  </si>
  <si>
    <t>Pay Item #:</t>
  </si>
  <si>
    <t>Sample #:</t>
  </si>
  <si>
    <t>Station:</t>
  </si>
  <si>
    <t>Source:</t>
  </si>
  <si>
    <t>Sample Type:</t>
  </si>
  <si>
    <t>Offset: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</si>
</sst>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_)"/>
    <numFmt numFmtId="170" formatCode="0.0"/>
    <numFmt numFmtId="171" formatCode="m/d"/>
    <numFmt numFmtId="172" formatCode="0.0_)"/>
    <numFmt numFmtId="173" formatCode="0.000_)"/>
    <numFmt numFmtId="174" formatCode="_(* #,##0.000_);_(* \(#,##0.000\);_(* &quot;-&quot;??_);_(@_)"/>
    <numFmt numFmtId="175" formatCode="0.000"/>
    <numFmt numFmtId="176" formatCode="m/d\ \ h:mm\ a/p"/>
    <numFmt numFmtId="177" formatCode="0.0000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0.0000_)"/>
    <numFmt numFmtId="183" formatCode="_(* #,##0.0000_);_(* \(#,##0.0000\);_(* &quot;-&quot;??_);_(@_)"/>
    <numFmt numFmtId="184" formatCode="0.00000_)"/>
    <numFmt numFmtId="185" formatCode="0.000000_)"/>
    <numFmt numFmtId="186" formatCode="0.0000000_)"/>
    <numFmt numFmtId="187" formatCode="0.00000000_)"/>
    <numFmt numFmtId="188" formatCode="0.000000000_)"/>
    <numFmt numFmtId="189" formatCode="m/d\ \ h:mm\ "/>
    <numFmt numFmtId="190" formatCode="0.0%"/>
    <numFmt numFmtId="191" formatCode="0.0000000000"/>
    <numFmt numFmtId="192" formatCode="0.000000000"/>
    <numFmt numFmtId="193" formatCode="0.00000000"/>
    <numFmt numFmtId="194" formatCode="0.00000000000"/>
    <numFmt numFmtId="195" formatCode=".000"/>
    <numFmt numFmtId="196" formatCode="m/d\ \ h:mm\ AM/PM"/>
    <numFmt numFmtId="197" formatCode="m/d/yy\ \ h:mm\ AM/PM"/>
    <numFmt numFmtId="198" formatCode="m/d/yy\ \ h:mm\ a/p"/>
    <numFmt numFmtId="199" formatCode="m/d\ \ hh:mm\ "/>
    <numFmt numFmtId="200" formatCode="m/d/yy\ \ hh:mm\ "/>
    <numFmt numFmtId="201" formatCode="0000"/>
    <numFmt numFmtId="202" formatCode="0.0,;;"/>
    <numFmt numFmtId="203" formatCode=";;"/>
    <numFmt numFmtId="204" formatCode="General_)"/>
    <numFmt numFmtId="205" formatCode="@"/>
    <numFmt numFmtId="206" formatCode="0"/>
  </numFmts>
  <fonts count="32">
    <font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name val="Arial Narrow"/>
      <family val="0"/>
    </font>
    <font>
      <b/>
      <sz val="10"/>
      <name val="Arial Narrow"/>
      <family val="2"/>
    </font>
    <font>
      <sz val="12"/>
      <color indexed="12"/>
      <name val="Arial Narrow"/>
      <family val="0"/>
    </font>
    <font>
      <sz val="10"/>
      <color indexed="12"/>
      <name val="Arial"/>
      <family val="0"/>
    </font>
    <font>
      <sz val="12"/>
      <color indexed="8"/>
      <name val="Arial Narrow"/>
      <family val="0"/>
    </font>
    <font>
      <b/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vertAlign val="subscript"/>
      <sz val="12"/>
      <name val="Arial Narrow"/>
      <family val="0"/>
    </font>
    <font>
      <vertAlign val="subscript"/>
      <sz val="12"/>
      <color indexed="12"/>
      <name val="Arial Narrow"/>
      <family val="2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b/>
      <sz val="14"/>
      <color indexed="53"/>
      <name val="Arial"/>
      <family val="2"/>
    </font>
    <font>
      <sz val="12"/>
      <color indexed="10"/>
      <name val="Arial"/>
      <family val="2"/>
    </font>
    <font>
      <i/>
      <sz val="12"/>
      <name val="Arial Narrow"/>
      <family val="2"/>
    </font>
    <font>
      <sz val="10"/>
      <color indexed="10"/>
      <name val="Arial"/>
      <family val="2"/>
    </font>
    <font>
      <vertAlign val="subscript"/>
      <sz val="12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"/>
      <family val="2"/>
    </font>
    <font>
      <b/>
      <sz val="12"/>
      <color indexed="14"/>
      <name val="Arial"/>
      <family val="2"/>
    </font>
    <font>
      <sz val="11"/>
      <name val="Arial Narrow"/>
      <family val="0"/>
    </font>
    <font>
      <b/>
      <sz val="14"/>
      <name val="Arial"/>
      <family val="0"/>
    </font>
    <font>
      <sz val="8"/>
      <name val="Tahoma"/>
      <family val="2"/>
    </font>
    <font>
      <sz val="10"/>
      <name val="Arial Narrow"/>
      <family val="2"/>
    </font>
    <font>
      <sz val="10"/>
      <name val="Geneva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/>
      <protection/>
    </xf>
    <xf numFmtId="170" fontId="10" fillId="2" borderId="2" xfId="0" applyNumberFormat="1" applyFont="1" applyFill="1" applyBorder="1" applyAlignment="1" applyProtection="1">
      <alignment horizontal="center"/>
      <protection locked="0"/>
    </xf>
    <xf numFmtId="170" fontId="13" fillId="0" borderId="3" xfId="0" applyNumberFormat="1" applyFont="1" applyFill="1" applyBorder="1" applyAlignment="1" applyProtection="1">
      <alignment horizontal="center"/>
      <protection/>
    </xf>
    <xf numFmtId="170" fontId="13" fillId="0" borderId="4" xfId="0" applyNumberFormat="1" applyFont="1" applyBorder="1" applyAlignment="1" applyProtection="1">
      <alignment horizontal="center"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center"/>
      <protection locked="0"/>
    </xf>
    <xf numFmtId="170" fontId="10" fillId="2" borderId="4" xfId="0" applyNumberFormat="1" applyFont="1" applyFill="1" applyBorder="1" applyAlignment="1" applyProtection="1">
      <alignment horizontal="center"/>
      <protection locked="0"/>
    </xf>
    <xf numFmtId="170" fontId="13" fillId="0" borderId="2" xfId="0" applyNumberFormat="1" applyFont="1" applyBorder="1" applyAlignment="1" applyProtection="1">
      <alignment horizontal="center"/>
      <protection/>
    </xf>
    <xf numFmtId="172" fontId="21" fillId="2" borderId="6" xfId="0" applyNumberFormat="1" applyFont="1" applyFill="1" applyBorder="1" applyAlignment="1" applyProtection="1" quotePrefix="1">
      <alignment horizontal="center"/>
      <protection locked="0"/>
    </xf>
    <xf numFmtId="169" fontId="10" fillId="2" borderId="4" xfId="0" applyNumberFormat="1" applyFont="1" applyFill="1" applyBorder="1" applyAlignment="1" applyProtection="1">
      <alignment horizontal="center"/>
      <protection locked="0"/>
    </xf>
    <xf numFmtId="170" fontId="21" fillId="2" borderId="6" xfId="0" applyNumberFormat="1" applyFont="1" applyFill="1" applyBorder="1" applyAlignment="1" applyProtection="1">
      <alignment horizontal="center"/>
      <protection locked="0"/>
    </xf>
    <xf numFmtId="169" fontId="10" fillId="0" borderId="0" xfId="0" applyNumberFormat="1" applyFont="1" applyFill="1" applyBorder="1" applyAlignment="1" applyProtection="1">
      <alignment horizontal="center"/>
      <protection/>
    </xf>
    <xf numFmtId="0" fontId="10" fillId="0" borderId="7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right"/>
      <protection/>
    </xf>
    <xf numFmtId="169" fontId="3" fillId="0" borderId="1" xfId="0" applyNumberFormat="1" applyFont="1" applyFill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169" fontId="5" fillId="0" borderId="9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/>
      <protection/>
    </xf>
    <xf numFmtId="169" fontId="5" fillId="0" borderId="6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169" fontId="3" fillId="0" borderId="6" xfId="0" applyNumberFormat="1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169" fontId="5" fillId="0" borderId="21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4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right"/>
      <protection/>
    </xf>
    <xf numFmtId="0" fontId="18" fillId="0" borderId="12" xfId="0" applyFont="1" applyFill="1" applyBorder="1" applyAlignment="1" applyProtection="1">
      <alignment/>
      <protection/>
    </xf>
    <xf numFmtId="169" fontId="14" fillId="0" borderId="13" xfId="0" applyNumberFormat="1" applyFont="1" applyFill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/>
    </xf>
    <xf numFmtId="0" fontId="5" fillId="0" borderId="25" xfId="0" applyFont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169" fontId="3" fillId="0" borderId="26" xfId="0" applyNumberFormat="1" applyFont="1" applyFill="1" applyBorder="1" applyAlignment="1" applyProtection="1">
      <alignment horizontal="right"/>
      <protection/>
    </xf>
    <xf numFmtId="0" fontId="0" fillId="0" borderId="27" xfId="0" applyFill="1" applyBorder="1" applyAlignment="1" applyProtection="1">
      <alignment/>
      <protection/>
    </xf>
    <xf numFmtId="169" fontId="3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centerContinuous"/>
      <protection/>
    </xf>
    <xf numFmtId="0" fontId="20" fillId="0" borderId="22" xfId="0" applyFont="1" applyFill="1" applyBorder="1" applyAlignment="1" applyProtection="1">
      <alignment horizontal="centerContinuous"/>
      <protection/>
    </xf>
    <xf numFmtId="0" fontId="7" fillId="0" borderId="31" xfId="0" applyFont="1" applyBorder="1" applyAlignment="1" applyProtection="1">
      <alignment horizontal="centerContinuous"/>
      <protection/>
    </xf>
    <xf numFmtId="0" fontId="7" fillId="0" borderId="29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22" xfId="0" applyFont="1" applyBorder="1" applyAlignment="1" applyProtection="1">
      <alignment horizontal="centerContinuous" vertical="center"/>
      <protection/>
    </xf>
    <xf numFmtId="0" fontId="0" fillId="0" borderId="32" xfId="0" applyBorder="1" applyAlignment="1" applyProtection="1">
      <alignment/>
      <protection/>
    </xf>
    <xf numFmtId="0" fontId="7" fillId="0" borderId="33" xfId="0" applyFont="1" applyBorder="1" applyAlignment="1" applyProtection="1">
      <alignment horizontal="center"/>
      <protection/>
    </xf>
    <xf numFmtId="169" fontId="5" fillId="0" borderId="34" xfId="0" applyNumberFormat="1" applyFont="1" applyBorder="1" applyAlignment="1" applyProtection="1">
      <alignment horizontal="center" vertical="center"/>
      <protection/>
    </xf>
    <xf numFmtId="169" fontId="14" fillId="0" borderId="14" xfId="0" applyNumberFormat="1" applyFont="1" applyFill="1" applyBorder="1" applyAlignment="1" applyProtection="1">
      <alignment horizontal="centerContinuous" vertical="center"/>
      <protection/>
    </xf>
    <xf numFmtId="169" fontId="7" fillId="0" borderId="35" xfId="0" applyNumberFormat="1" applyFont="1" applyBorder="1" applyAlignment="1" applyProtection="1">
      <alignment horizontal="centerContinuous" vertical="center"/>
      <protection/>
    </xf>
    <xf numFmtId="49" fontId="7" fillId="0" borderId="33" xfId="0" applyNumberFormat="1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right"/>
      <protection/>
    </xf>
    <xf numFmtId="170" fontId="10" fillId="2" borderId="16" xfId="0" applyNumberFormat="1" applyFont="1" applyFill="1" applyBorder="1" applyAlignment="1" applyProtection="1">
      <alignment horizontal="center"/>
      <protection locked="0"/>
    </xf>
    <xf numFmtId="169" fontId="3" fillId="0" borderId="15" xfId="0" applyNumberFormat="1" applyFont="1" applyFill="1" applyBorder="1" applyAlignment="1" applyProtection="1">
      <alignment horizontal="right"/>
      <protection/>
    </xf>
    <xf numFmtId="169" fontId="3" fillId="0" borderId="37" xfId="0" applyNumberFormat="1" applyFont="1" applyFill="1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/>
      <protection/>
    </xf>
    <xf numFmtId="169" fontId="3" fillId="0" borderId="1" xfId="0" applyNumberFormat="1" applyFont="1" applyBorder="1" applyAlignment="1" applyProtection="1">
      <alignment horizontal="right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right"/>
      <protection/>
    </xf>
    <xf numFmtId="0" fontId="8" fillId="0" borderId="39" xfId="0" applyFont="1" applyFill="1" applyBorder="1" applyAlignment="1" applyProtection="1">
      <alignment horizontal="right"/>
      <protection/>
    </xf>
    <xf numFmtId="0" fontId="3" fillId="0" borderId="39" xfId="0" applyFont="1" applyFill="1" applyBorder="1" applyAlignment="1" applyProtection="1">
      <alignment horizontal="right"/>
      <protection/>
    </xf>
    <xf numFmtId="0" fontId="3" fillId="0" borderId="39" xfId="0" applyFont="1" applyFill="1" applyBorder="1" applyAlignment="1" applyProtection="1">
      <alignment horizontal="left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37" xfId="0" applyFont="1" applyFill="1" applyBorder="1" applyAlignment="1" applyProtection="1">
      <alignment horizontal="left" vertical="top"/>
      <protection/>
    </xf>
    <xf numFmtId="172" fontId="3" fillId="0" borderId="3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3" fillId="2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7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70" fontId="10" fillId="0" borderId="0" xfId="0" applyNumberFormat="1" applyFont="1" applyBorder="1" applyAlignment="1" applyProtection="1">
      <alignment horizontal="center" vertical="center"/>
      <protection/>
    </xf>
    <xf numFmtId="175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 locked="0"/>
    </xf>
    <xf numFmtId="170" fontId="13" fillId="0" borderId="3" xfId="0" applyNumberFormat="1" applyFont="1" applyBorder="1" applyAlignment="1" applyProtection="1">
      <alignment horizontal="center"/>
      <protection/>
    </xf>
    <xf numFmtId="170" fontId="22" fillId="0" borderId="3" xfId="0" applyNumberFormat="1" applyFont="1" applyBorder="1" applyAlignment="1" applyProtection="1">
      <alignment horizontal="left"/>
      <protection/>
    </xf>
    <xf numFmtId="170" fontId="10" fillId="0" borderId="40" xfId="0" applyNumberFormat="1" applyFont="1" applyBorder="1" applyAlignment="1" applyProtection="1">
      <alignment/>
      <protection/>
    </xf>
    <xf numFmtId="0" fontId="10" fillId="0" borderId="40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170" fontId="21" fillId="2" borderId="21" xfId="0" applyNumberFormat="1" applyFont="1" applyFill="1" applyBorder="1" applyAlignment="1" applyProtection="1">
      <alignment horizontal="center"/>
      <protection locked="0"/>
    </xf>
    <xf numFmtId="170" fontId="10" fillId="2" borderId="25" xfId="0" applyNumberFormat="1" applyFont="1" applyFill="1" applyBorder="1" applyAlignment="1" applyProtection="1">
      <alignment horizontal="center"/>
      <protection locked="0"/>
    </xf>
    <xf numFmtId="172" fontId="21" fillId="0" borderId="9" xfId="0" applyNumberFormat="1" applyFont="1" applyFill="1" applyBorder="1" applyAlignment="1" applyProtection="1" quotePrefix="1">
      <alignment horizontal="center"/>
      <protection locked="0"/>
    </xf>
    <xf numFmtId="169" fontId="10" fillId="0" borderId="9" xfId="0" applyNumberFormat="1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Alignment="1" applyProtection="1">
      <alignment horizontal="left"/>
      <protection/>
    </xf>
    <xf numFmtId="170" fontId="10" fillId="2" borderId="2" xfId="0" applyNumberFormat="1" applyFont="1" applyFill="1" applyBorder="1" applyAlignment="1" applyProtection="1">
      <alignment horizontal="center"/>
      <protection locked="0"/>
    </xf>
    <xf numFmtId="170" fontId="10" fillId="2" borderId="16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169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39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39" xfId="0" applyFont="1" applyBorder="1" applyAlignment="1">
      <alignment horizontal="right"/>
    </xf>
    <xf numFmtId="0" fontId="3" fillId="0" borderId="39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38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/>
    </xf>
    <xf numFmtId="0" fontId="0" fillId="0" borderId="27" xfId="0" applyBorder="1" applyAlignment="1">
      <alignment/>
    </xf>
    <xf numFmtId="0" fontId="10" fillId="0" borderId="15" xfId="0" applyFont="1" applyBorder="1" applyAlignment="1">
      <alignment/>
    </xf>
    <xf numFmtId="0" fontId="3" fillId="0" borderId="37" xfId="0" applyFont="1" applyBorder="1" applyAlignment="1">
      <alignment horizontal="right"/>
    </xf>
    <xf numFmtId="170" fontId="10" fillId="2" borderId="16" xfId="0" applyNumberFormat="1" applyFont="1" applyFill="1" applyBorder="1" applyAlignment="1" applyProtection="1">
      <alignment horizontal="center"/>
      <protection locked="0"/>
    </xf>
    <xf numFmtId="169" fontId="3" fillId="0" borderId="15" xfId="0" applyNumberFormat="1" applyFont="1" applyBorder="1" applyAlignment="1">
      <alignment horizontal="right"/>
    </xf>
    <xf numFmtId="169" fontId="3" fillId="0" borderId="37" xfId="0" applyNumberFormat="1" applyFont="1" applyBorder="1" applyAlignment="1">
      <alignment horizontal="right"/>
    </xf>
    <xf numFmtId="170" fontId="10" fillId="2" borderId="29" xfId="0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10" fillId="0" borderId="7" xfId="0" applyFont="1" applyBorder="1" applyAlignment="1">
      <alignment/>
    </xf>
    <xf numFmtId="170" fontId="10" fillId="2" borderId="2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 applyAlignment="1">
      <alignment/>
    </xf>
    <xf numFmtId="169" fontId="5" fillId="0" borderId="9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/>
    </xf>
    <xf numFmtId="170" fontId="13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169" fontId="5" fillId="0" borderId="6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4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70" fontId="10" fillId="2" borderId="4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16" fillId="0" borderId="19" xfId="0" applyFont="1" applyBorder="1" applyAlignment="1">
      <alignment horizontal="right"/>
    </xf>
    <xf numFmtId="0" fontId="0" fillId="0" borderId="7" xfId="0" applyBorder="1" applyAlignment="1">
      <alignment/>
    </xf>
    <xf numFmtId="169" fontId="3" fillId="0" borderId="6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9" fontId="5" fillId="0" borderId="21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4" xfId="0" applyFont="1" applyBorder="1" applyAlignment="1">
      <alignment horizontal="right"/>
    </xf>
    <xf numFmtId="170" fontId="1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18" fillId="0" borderId="12" xfId="0" applyFont="1" applyBorder="1" applyAlignment="1">
      <alignment/>
    </xf>
    <xf numFmtId="169" fontId="14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169" fontId="3" fillId="0" borderId="26" xfId="0" applyNumberFormat="1" applyFont="1" applyBorder="1" applyAlignment="1">
      <alignment horizontal="right"/>
    </xf>
    <xf numFmtId="169" fontId="3" fillId="0" borderId="28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169" fontId="5" fillId="0" borderId="34" xfId="0" applyNumberFormat="1" applyFont="1" applyBorder="1" applyAlignment="1">
      <alignment horizontal="center" vertical="center"/>
    </xf>
    <xf numFmtId="169" fontId="7" fillId="0" borderId="35" xfId="0" applyNumberFormat="1" applyFont="1" applyBorder="1" applyAlignment="1">
      <alignment horizontal="centerContinuous" vertical="center"/>
    </xf>
    <xf numFmtId="205" fontId="7" fillId="0" borderId="33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170" fontId="0" fillId="0" borderId="0" xfId="0" applyNumberFormat="1" applyAlignment="1">
      <alignment/>
    </xf>
    <xf numFmtId="170" fontId="13" fillId="0" borderId="2" xfId="0" applyNumberFormat="1" applyFont="1" applyBorder="1" applyAlignment="1">
      <alignment horizontal="center"/>
    </xf>
    <xf numFmtId="172" fontId="21" fillId="2" borderId="6" xfId="0" applyNumberFormat="1" applyFont="1" applyFill="1" applyBorder="1" applyAlignment="1" applyProtection="1">
      <alignment horizontal="center"/>
      <protection locked="0"/>
    </xf>
    <xf numFmtId="169" fontId="10" fillId="2" borderId="4" xfId="0" applyNumberFormat="1" applyFont="1" applyFill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center"/>
    </xf>
    <xf numFmtId="170" fontId="21" fillId="2" borderId="6" xfId="0" applyNumberFormat="1" applyFont="1" applyFill="1" applyBorder="1" applyAlignment="1" applyProtection="1">
      <alignment horizontal="center"/>
      <protection locked="0"/>
    </xf>
    <xf numFmtId="172" fontId="21" fillId="0" borderId="9" xfId="0" applyNumberFormat="1" applyFont="1" applyBorder="1" applyAlignment="1" applyProtection="1">
      <alignment horizontal="center"/>
      <protection locked="0"/>
    </xf>
    <xf numFmtId="169" fontId="10" fillId="0" borderId="9" xfId="0" applyNumberFormat="1" applyFont="1" applyBorder="1" applyAlignment="1" applyProtection="1">
      <alignment horizontal="center"/>
      <protection locked="0"/>
    </xf>
    <xf numFmtId="170" fontId="22" fillId="0" borderId="3" xfId="0" applyNumberFormat="1" applyFont="1" applyBorder="1" applyAlignment="1">
      <alignment horizontal="left"/>
    </xf>
    <xf numFmtId="170" fontId="10" fillId="0" borderId="40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19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172" fontId="3" fillId="0" borderId="37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206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70" fontId="10" fillId="0" borderId="0" xfId="0" applyNumberFormat="1" applyFont="1" applyAlignment="1">
      <alignment horizontal="center" vertical="center"/>
    </xf>
    <xf numFmtId="175" fontId="1" fillId="0" borderId="0" xfId="0" applyNumberFormat="1" applyFont="1" applyAlignment="1">
      <alignment horizontal="center"/>
    </xf>
    <xf numFmtId="0" fontId="26" fillId="2" borderId="1" xfId="0" applyFont="1" applyFill="1" applyBorder="1" applyAlignment="1">
      <alignment horizontal="left"/>
    </xf>
    <xf numFmtId="170" fontId="10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31" fillId="0" borderId="0" xfId="0" applyFont="1" applyAlignment="1" applyProtection="1">
      <alignment horizontal="right"/>
      <protection/>
    </xf>
    <xf numFmtId="172" fontId="31" fillId="0" borderId="0" xfId="0" applyNumberFormat="1" applyFont="1" applyFill="1" applyBorder="1" applyAlignment="1" applyProtection="1">
      <alignment horizontal="right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 vertical="center"/>
      <protection/>
    </xf>
    <xf numFmtId="169" fontId="5" fillId="0" borderId="6" xfId="0" applyNumberFormat="1" applyFont="1" applyBorder="1" applyAlignment="1" applyProtection="1">
      <alignment horizontal="center" vertical="center"/>
      <protection/>
    </xf>
    <xf numFmtId="170" fontId="14" fillId="0" borderId="7" xfId="0" applyNumberFormat="1" applyFont="1" applyFill="1" applyBorder="1" applyAlignment="1" applyProtection="1">
      <alignment horizontal="center"/>
      <protection/>
    </xf>
    <xf numFmtId="170" fontId="14" fillId="0" borderId="41" xfId="0" applyNumberFormat="1" applyFont="1" applyFill="1" applyBorder="1" applyAlignment="1" applyProtection="1">
      <alignment horizontal="center"/>
      <protection/>
    </xf>
    <xf numFmtId="170" fontId="13" fillId="0" borderId="20" xfId="0" applyNumberFormat="1" applyFont="1" applyBorder="1" applyAlignment="1" applyProtection="1">
      <alignment horizontal="center"/>
      <protection/>
    </xf>
    <xf numFmtId="170" fontId="13" fillId="0" borderId="42" xfId="0" applyNumberFormat="1" applyFont="1" applyBorder="1" applyAlignment="1" applyProtection="1">
      <alignment horizontal="center"/>
      <protection/>
    </xf>
    <xf numFmtId="172" fontId="3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169" fontId="1" fillId="0" borderId="38" xfId="0" applyNumberFormat="1" applyFont="1" applyFill="1" applyBorder="1" applyAlignment="1" applyProtection="1">
      <alignment horizontal="center" vertical="center"/>
      <protection/>
    </xf>
    <xf numFmtId="169" fontId="1" fillId="0" borderId="27" xfId="0" applyNumberFormat="1" applyFont="1" applyFill="1" applyBorder="1" applyAlignment="1" applyProtection="1">
      <alignment horizontal="center" vertical="center"/>
      <protection/>
    </xf>
    <xf numFmtId="169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2" fontId="15" fillId="0" borderId="45" xfId="0" applyNumberFormat="1" applyFont="1" applyBorder="1" applyAlignment="1" applyProtection="1">
      <alignment horizontal="center" vertical="center"/>
      <protection/>
    </xf>
    <xf numFmtId="2" fontId="15" fillId="0" borderId="46" xfId="0" applyNumberFormat="1" applyFont="1" applyBorder="1" applyAlignment="1" applyProtection="1">
      <alignment horizontal="center" vertical="center"/>
      <protection/>
    </xf>
    <xf numFmtId="170" fontId="13" fillId="0" borderId="4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170" fontId="13" fillId="0" borderId="2" xfId="0" applyNumberFormat="1" applyFont="1" applyBorder="1" applyAlignment="1" applyProtection="1">
      <alignment horizontal="center" vertical="center"/>
      <protection/>
    </xf>
    <xf numFmtId="170" fontId="13" fillId="0" borderId="26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170" fontId="10" fillId="2" borderId="16" xfId="0" applyNumberFormat="1" applyFont="1" applyFill="1" applyBorder="1" applyAlignment="1" applyProtection="1">
      <alignment horizontal="center"/>
      <protection locked="0"/>
    </xf>
    <xf numFmtId="170" fontId="10" fillId="2" borderId="48" xfId="0" applyNumberFormat="1" applyFont="1" applyFill="1" applyBorder="1" applyAlignment="1" applyProtection="1">
      <alignment horizontal="center"/>
      <protection locked="0"/>
    </xf>
    <xf numFmtId="170" fontId="14" fillId="0" borderId="49" xfId="0" applyNumberFormat="1" applyFont="1" applyFill="1" applyBorder="1" applyAlignment="1" applyProtection="1">
      <alignment horizontal="center"/>
      <protection/>
    </xf>
    <xf numFmtId="170" fontId="14" fillId="0" borderId="43" xfId="0" applyNumberFormat="1" applyFont="1" applyFill="1" applyBorder="1" applyAlignment="1" applyProtection="1">
      <alignment horizontal="center"/>
      <protection/>
    </xf>
    <xf numFmtId="170" fontId="14" fillId="0" borderId="8" xfId="0" applyNumberFormat="1" applyFont="1" applyFill="1" applyBorder="1" applyAlignment="1" applyProtection="1">
      <alignment horizontal="center"/>
      <protection/>
    </xf>
    <xf numFmtId="170" fontId="14" fillId="0" borderId="42" xfId="0" applyNumberFormat="1" applyFont="1" applyFill="1" applyBorder="1" applyAlignment="1" applyProtection="1">
      <alignment horizontal="center"/>
      <protection/>
    </xf>
    <xf numFmtId="170" fontId="13" fillId="0" borderId="2" xfId="0" applyNumberFormat="1" applyFont="1" applyBorder="1" applyAlignment="1" applyProtection="1">
      <alignment horizontal="center"/>
      <protection/>
    </xf>
    <xf numFmtId="170" fontId="13" fillId="0" borderId="41" xfId="0" applyNumberFormat="1" applyFont="1" applyBorder="1" applyAlignment="1" applyProtection="1">
      <alignment horizontal="center"/>
      <protection/>
    </xf>
    <xf numFmtId="170" fontId="14" fillId="0" borderId="50" xfId="0" applyNumberFormat="1" applyFont="1" applyFill="1" applyBorder="1" applyAlignment="1" applyProtection="1">
      <alignment horizontal="center"/>
      <protection/>
    </xf>
    <xf numFmtId="170" fontId="14" fillId="0" borderId="51" xfId="0" applyNumberFormat="1" applyFont="1" applyFill="1" applyBorder="1" applyAlignment="1" applyProtection="1">
      <alignment horizontal="center"/>
      <protection/>
    </xf>
    <xf numFmtId="0" fontId="10" fillId="2" borderId="52" xfId="0" applyFont="1" applyFill="1" applyBorder="1" applyAlignment="1" applyProtection="1">
      <alignment horizontal="center"/>
      <protection locked="0"/>
    </xf>
    <xf numFmtId="0" fontId="10" fillId="2" borderId="44" xfId="0" applyFont="1" applyFill="1" applyBorder="1" applyAlignment="1" applyProtection="1">
      <alignment horizontal="center"/>
      <protection locked="0"/>
    </xf>
    <xf numFmtId="170" fontId="13" fillId="0" borderId="41" xfId="0" applyNumberFormat="1" applyFont="1" applyBorder="1" applyAlignment="1" applyProtection="1">
      <alignment horizontal="center" vertical="center"/>
      <protection/>
    </xf>
    <xf numFmtId="170" fontId="13" fillId="0" borderId="9" xfId="0" applyNumberFormat="1" applyFont="1" applyFill="1" applyBorder="1" applyAlignment="1" applyProtection="1">
      <alignment horizontal="center"/>
      <protection/>
    </xf>
    <xf numFmtId="170" fontId="13" fillId="0" borderId="42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9" fontId="20" fillId="0" borderId="18" xfId="0" applyNumberFormat="1" applyFont="1" applyFill="1" applyBorder="1" applyAlignment="1" applyProtection="1">
      <alignment horizontal="center"/>
      <protection/>
    </xf>
    <xf numFmtId="169" fontId="20" fillId="0" borderId="19" xfId="0" applyNumberFormat="1" applyFont="1" applyFill="1" applyBorder="1" applyAlignment="1" applyProtection="1">
      <alignment horizontal="center"/>
      <protection/>
    </xf>
    <xf numFmtId="170" fontId="10" fillId="2" borderId="2" xfId="0" applyNumberFormat="1" applyFont="1" applyFill="1" applyBorder="1" applyAlignment="1" applyProtection="1">
      <alignment horizontal="center"/>
      <protection locked="0"/>
    </xf>
    <xf numFmtId="170" fontId="10" fillId="2" borderId="41" xfId="0" applyNumberFormat="1" applyFont="1" applyFill="1" applyBorder="1" applyAlignment="1" applyProtection="1">
      <alignment horizontal="center"/>
      <protection locked="0"/>
    </xf>
    <xf numFmtId="170" fontId="13" fillId="0" borderId="3" xfId="0" applyNumberFormat="1" applyFont="1" applyBorder="1" applyAlignment="1" applyProtection="1">
      <alignment horizontal="center" vertical="center"/>
      <protection/>
    </xf>
    <xf numFmtId="170" fontId="13" fillId="0" borderId="53" xfId="0" applyNumberFormat="1" applyFont="1" applyBorder="1" applyAlignment="1" applyProtection="1">
      <alignment horizontal="center" vertical="center"/>
      <protection/>
    </xf>
    <xf numFmtId="2" fontId="14" fillId="0" borderId="12" xfId="0" applyNumberFormat="1" applyFont="1" applyBorder="1" applyAlignment="1" applyProtection="1">
      <alignment horizontal="center" vertical="center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4" fillId="0" borderId="18" xfId="0" applyNumberFormat="1" applyFont="1" applyBorder="1" applyAlignment="1" applyProtection="1">
      <alignment horizontal="center" vertical="center"/>
      <protection/>
    </xf>
    <xf numFmtId="2" fontId="14" fillId="0" borderId="19" xfId="0" applyNumberFormat="1" applyFont="1" applyBorder="1" applyAlignment="1" applyProtection="1">
      <alignment horizontal="center" vertical="center"/>
      <protection/>
    </xf>
    <xf numFmtId="22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2" borderId="39" xfId="0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2" borderId="43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17" fillId="0" borderId="18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19" xfId="0" applyFont="1" applyBorder="1" applyAlignment="1">
      <alignment/>
    </xf>
    <xf numFmtId="169" fontId="14" fillId="0" borderId="12" xfId="0" applyNumberFormat="1" applyFont="1" applyBorder="1" applyAlignment="1">
      <alignment horizontal="center" vertical="center"/>
    </xf>
    <xf numFmtId="169" fontId="14" fillId="0" borderId="13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9" fontId="20" fillId="0" borderId="18" xfId="0" applyNumberFormat="1" applyFont="1" applyBorder="1" applyAlignment="1">
      <alignment horizontal="center"/>
    </xf>
    <xf numFmtId="169" fontId="20" fillId="0" borderId="56" xfId="0" applyNumberFormat="1" applyFont="1" applyBorder="1" applyAlignment="1">
      <alignment horizontal="center"/>
    </xf>
    <xf numFmtId="170" fontId="10" fillId="2" borderId="57" xfId="0" applyNumberFormat="1" applyFont="1" applyFill="1" applyBorder="1" applyAlignment="1" applyProtection="1">
      <alignment horizontal="center"/>
      <protection locked="0"/>
    </xf>
    <xf numFmtId="170" fontId="13" fillId="0" borderId="20" xfId="0" applyNumberFormat="1" applyFont="1" applyBorder="1" applyAlignment="1">
      <alignment horizontal="center" vertical="center"/>
    </xf>
    <xf numFmtId="170" fontId="13" fillId="0" borderId="58" xfId="0" applyNumberFormat="1" applyFont="1" applyBorder="1" applyAlignment="1">
      <alignment horizontal="center" vertical="center"/>
    </xf>
    <xf numFmtId="170" fontId="13" fillId="0" borderId="55" xfId="0" applyNumberFormat="1" applyFont="1" applyBorder="1" applyAlignment="1">
      <alignment horizontal="center" vertical="center"/>
    </xf>
    <xf numFmtId="170" fontId="13" fillId="0" borderId="56" xfId="0" applyNumberFormat="1" applyFont="1" applyBorder="1" applyAlignment="1">
      <alignment horizontal="center" vertical="center"/>
    </xf>
    <xf numFmtId="2" fontId="14" fillId="0" borderId="43" xfId="0" applyNumberFormat="1" applyFont="1" applyBorder="1" applyAlignment="1">
      <alignment horizontal="center" vertical="center"/>
    </xf>
    <xf numFmtId="2" fontId="14" fillId="0" borderId="59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2" fontId="14" fillId="0" borderId="56" xfId="0" applyNumberFormat="1" applyFont="1" applyBorder="1" applyAlignment="1">
      <alignment horizontal="center" vertical="center"/>
    </xf>
    <xf numFmtId="0" fontId="10" fillId="2" borderId="60" xfId="0" applyFont="1" applyFill="1" applyBorder="1" applyAlignment="1" applyProtection="1">
      <alignment horizontal="center"/>
      <protection locked="0"/>
    </xf>
    <xf numFmtId="170" fontId="13" fillId="0" borderId="2" xfId="0" applyNumberFormat="1" applyFont="1" applyBorder="1" applyAlignment="1">
      <alignment horizontal="center" vertical="center"/>
    </xf>
    <xf numFmtId="170" fontId="13" fillId="0" borderId="57" xfId="0" applyNumberFormat="1" applyFont="1" applyBorder="1" applyAlignment="1">
      <alignment horizontal="center" vertical="center"/>
    </xf>
    <xf numFmtId="170" fontId="13" fillId="0" borderId="2" xfId="0" applyNumberFormat="1" applyFont="1" applyBorder="1" applyAlignment="1">
      <alignment horizontal="center"/>
    </xf>
    <xf numFmtId="170" fontId="13" fillId="0" borderId="57" xfId="0" applyNumberFormat="1" applyFont="1" applyBorder="1" applyAlignment="1">
      <alignment horizontal="center"/>
    </xf>
    <xf numFmtId="170" fontId="14" fillId="0" borderId="50" xfId="0" applyNumberFormat="1" applyFont="1" applyBorder="1" applyAlignment="1">
      <alignment horizontal="center"/>
    </xf>
    <xf numFmtId="170" fontId="14" fillId="0" borderId="61" xfId="0" applyNumberFormat="1" applyFont="1" applyBorder="1" applyAlignment="1">
      <alignment horizontal="center"/>
    </xf>
    <xf numFmtId="170" fontId="14" fillId="0" borderId="7" xfId="0" applyNumberFormat="1" applyFont="1" applyBorder="1" applyAlignment="1">
      <alignment horizontal="center"/>
    </xf>
    <xf numFmtId="170" fontId="14" fillId="0" borderId="57" xfId="0" applyNumberFormat="1" applyFont="1" applyBorder="1" applyAlignment="1">
      <alignment horizontal="center"/>
    </xf>
    <xf numFmtId="170" fontId="14" fillId="0" borderId="49" xfId="0" applyNumberFormat="1" applyFont="1" applyBorder="1" applyAlignment="1">
      <alignment horizontal="center"/>
    </xf>
    <xf numFmtId="170" fontId="14" fillId="0" borderId="43" xfId="0" applyNumberFormat="1" applyFont="1" applyBorder="1" applyAlignment="1">
      <alignment horizontal="center"/>
    </xf>
    <xf numFmtId="170" fontId="14" fillId="0" borderId="10" xfId="0" applyNumberFormat="1" applyFont="1" applyBorder="1" applyAlignment="1">
      <alignment horizontal="center"/>
    </xf>
    <xf numFmtId="170" fontId="14" fillId="0" borderId="62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69" fontId="1" fillId="0" borderId="38" xfId="0" applyNumberFormat="1" applyFont="1" applyBorder="1" applyAlignment="1">
      <alignment horizontal="center" vertical="center"/>
    </xf>
    <xf numFmtId="169" fontId="1" fillId="0" borderId="27" xfId="0" applyNumberFormat="1" applyFont="1" applyBorder="1" applyAlignment="1">
      <alignment horizontal="center" vertical="center"/>
    </xf>
    <xf numFmtId="169" fontId="1" fillId="0" borderId="6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2" fontId="15" fillId="0" borderId="45" xfId="0" applyNumberFormat="1" applyFont="1" applyBorder="1" applyAlignment="1">
      <alignment horizontal="center" vertical="center"/>
    </xf>
    <xf numFmtId="2" fontId="15" fillId="0" borderId="64" xfId="0" applyNumberFormat="1" applyFont="1" applyBorder="1" applyAlignment="1">
      <alignment horizontal="center" vertical="center"/>
    </xf>
    <xf numFmtId="170" fontId="13" fillId="0" borderId="21" xfId="0" applyNumberFormat="1" applyFont="1" applyBorder="1" applyAlignment="1">
      <alignment horizontal="center" vertical="center"/>
    </xf>
    <xf numFmtId="170" fontId="13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170" fontId="13" fillId="0" borderId="9" xfId="0" applyNumberFormat="1" applyFont="1" applyBorder="1" applyAlignment="1">
      <alignment horizontal="center" vertical="center"/>
    </xf>
    <xf numFmtId="170" fontId="13" fillId="0" borderId="6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170" fontId="10" fillId="2" borderId="68" xfId="0" applyNumberFormat="1" applyFont="1" applyFill="1" applyBorder="1" applyAlignment="1" applyProtection="1">
      <alignment horizontal="center"/>
      <protection locked="0"/>
    </xf>
    <xf numFmtId="170" fontId="10" fillId="2" borderId="61" xfId="0" applyNumberFormat="1" applyFont="1" applyFill="1" applyBorder="1" applyAlignment="1" applyProtection="1">
      <alignment horizontal="center"/>
      <protection locked="0"/>
    </xf>
    <xf numFmtId="172" fontId="3" fillId="2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205" fontId="3" fillId="2" borderId="1" xfId="0" applyNumberFormat="1" applyFont="1" applyFill="1" applyBorder="1" applyAlignment="1" applyProtection="1">
      <alignment horizontal="left"/>
      <protection locked="0"/>
    </xf>
    <xf numFmtId="170" fontId="13" fillId="0" borderId="9" xfId="0" applyNumberFormat="1" applyFont="1" applyBorder="1" applyAlignment="1">
      <alignment horizontal="center"/>
    </xf>
    <xf numFmtId="170" fontId="13" fillId="0" borderId="5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0" borderId="7" xfId="0" applyNumberFormat="1" applyFont="1" applyBorder="1" applyAlignment="1">
      <alignment horizontal="center" vertical="center"/>
    </xf>
    <xf numFmtId="169" fontId="5" fillId="0" borderId="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ETTCP_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3665 template"/>
      <sheetName val="T85 template"/>
      <sheetName val="T11_27c template"/>
      <sheetName val="T11_27f template"/>
      <sheetName val="T166 template"/>
      <sheetName val="T191 template"/>
      <sheetName val="T209 template"/>
      <sheetName val="T27 template"/>
      <sheetName val="T27_30 template"/>
      <sheetName val="T184 template"/>
      <sheetName val="T85 template (2)"/>
      <sheetName val="T96 template"/>
      <sheetName val="TP33 template"/>
      <sheetName val="TP53 template"/>
      <sheetName val="TP53 form"/>
    </sheetNames>
    <sheetDataSet>
      <sheetData sheetId="0">
        <row r="1">
          <cell r="A1" t="str">
            <v>STANDARD METHOD FOR RANDOM SAMPLING, ASTM D3665</v>
          </cell>
        </row>
        <row r="2">
          <cell r="A2" t="str">
            <v>Date/Time:</v>
          </cell>
          <cell r="E2" t="str">
            <v>Lab/Location:</v>
          </cell>
        </row>
        <row r="3">
          <cell r="A3" t="str">
            <v>Weather:</v>
          </cell>
          <cell r="E3" t="str">
            <v>Date Rec'd #:</v>
          </cell>
          <cell r="H3" t="str">
            <v>Random Sample:</v>
          </cell>
        </row>
        <row r="4">
          <cell r="A4" t="str">
            <v>Project:</v>
          </cell>
          <cell r="E4" t="str">
            <v>Lab Login #:</v>
          </cell>
          <cell r="H4" t="str">
            <v>Lot #:</v>
          </cell>
        </row>
        <row r="5">
          <cell r="A5" t="str">
            <v>Contract #:</v>
          </cell>
          <cell r="E5" t="str">
            <v>Material ID:</v>
          </cell>
          <cell r="H5" t="str">
            <v>Sublot #:</v>
          </cell>
        </row>
        <row r="6">
          <cell r="A6" t="str">
            <v>Contractor:</v>
          </cell>
          <cell r="E6" t="str">
            <v>Material #:</v>
          </cell>
          <cell r="H6" t="str">
            <v>Sample Location:</v>
          </cell>
        </row>
        <row r="7">
          <cell r="A7" t="str">
            <v>Pay Item #:</v>
          </cell>
          <cell r="E7" t="str">
            <v>      Sample #:</v>
          </cell>
          <cell r="H7" t="str">
            <v>Station:</v>
          </cell>
        </row>
        <row r="8">
          <cell r="A8" t="str">
            <v>Source:</v>
          </cell>
          <cell r="E8" t="str">
            <v>Sample Type:</v>
          </cell>
          <cell r="H8" t="str">
            <v>Offset:</v>
          </cell>
        </row>
        <row r="9">
          <cell r="A9" t="str">
            <v>Plant Type:</v>
          </cell>
          <cell r="E9" t="str">
            <v>Sampled By:</v>
          </cell>
        </row>
        <row r="10">
          <cell r="A10" t="str">
            <v>RANDOM NUMBER FROM: Table 1, ASTM D3665</v>
          </cell>
          <cell r="E10" t="str">
            <v>___________</v>
          </cell>
          <cell r="F10" t="str">
            <v>Electronic Number Generator</v>
          </cell>
          <cell r="I10">
            <v>0.767</v>
          </cell>
        </row>
        <row r="11">
          <cell r="A11" t="str">
            <v>Sub Lot #</v>
          </cell>
          <cell r="B11" t="str">
            <v>1st</v>
          </cell>
          <cell r="C11" t="str">
            <v>Designated</v>
          </cell>
          <cell r="D11" t="str">
            <v>2nd</v>
          </cell>
          <cell r="E11" t="str">
            <v>Designated</v>
          </cell>
          <cell r="F11" t="str">
            <v>Random</v>
          </cell>
          <cell r="H11" t="str">
            <v>Sublot</v>
          </cell>
          <cell r="J11" t="str">
            <v>Sampling </v>
          </cell>
        </row>
        <row r="12">
          <cell r="B12" t="str">
            <v>Random #</v>
          </cell>
          <cell r="C12" t="str">
            <v>Table Row</v>
          </cell>
          <cell r="D12" t="str">
            <v> Random #</v>
          </cell>
          <cell r="E12" t="str">
            <v>Table Col.</v>
          </cell>
          <cell r="F12" t="str">
            <v>Number</v>
          </cell>
          <cell r="H12" t="str">
            <v>Size</v>
          </cell>
          <cell r="J12" t="str">
            <v>Location</v>
          </cell>
        </row>
        <row r="13">
          <cell r="C13" t="str">
            <v>(1st &amp; 2nd</v>
          </cell>
          <cell r="E13" t="str">
            <v>(1st </v>
          </cell>
          <cell r="F13" t="str">
            <v>For</v>
          </cell>
          <cell r="J13" t="str">
            <v>(Station,</v>
          </cell>
        </row>
        <row r="14">
          <cell r="C14" t="str">
            <v>digits of</v>
          </cell>
          <cell r="E14" t="str">
            <v>digits of</v>
          </cell>
          <cell r="F14" t="str">
            <v>Sampling</v>
          </cell>
          <cell r="J14" t="str">
            <v>Time,</v>
          </cell>
        </row>
        <row r="15">
          <cell r="C15" t="str">
            <v>1st Rand #)</v>
          </cell>
          <cell r="E15" t="str">
            <v>2nd Rand #)</v>
          </cell>
          <cell r="F15" t="str">
            <v>Location</v>
          </cell>
          <cell r="J15" t="str">
            <v>or other)</v>
          </cell>
        </row>
        <row r="16">
          <cell r="G16" t="str">
            <v>X</v>
          </cell>
          <cell r="I16" t="str">
            <v>=</v>
          </cell>
          <cell r="J16" t="str">
            <v> </v>
          </cell>
        </row>
        <row r="17">
          <cell r="G17" t="str">
            <v>X</v>
          </cell>
          <cell r="I17" t="str">
            <v>=</v>
          </cell>
          <cell r="J17" t="str">
            <v> </v>
          </cell>
        </row>
        <row r="18">
          <cell r="G18" t="str">
            <v>X</v>
          </cell>
          <cell r="I18" t="str">
            <v>=</v>
          </cell>
          <cell r="J18" t="str">
            <v> </v>
          </cell>
        </row>
        <row r="19">
          <cell r="G19" t="str">
            <v>X</v>
          </cell>
          <cell r="I19" t="str">
            <v>=</v>
          </cell>
          <cell r="J19" t="str">
            <v> </v>
          </cell>
        </row>
        <row r="20">
          <cell r="G20" t="str">
            <v>X</v>
          </cell>
          <cell r="I20" t="str">
            <v>=</v>
          </cell>
          <cell r="J20" t="str">
            <v> </v>
          </cell>
        </row>
        <row r="21">
          <cell r="G21" t="str">
            <v>X</v>
          </cell>
          <cell r="I21" t="str">
            <v>=</v>
          </cell>
          <cell r="J21" t="str">
            <v> </v>
          </cell>
        </row>
        <row r="22">
          <cell r="G22" t="str">
            <v>X</v>
          </cell>
          <cell r="I22" t="str">
            <v>=</v>
          </cell>
          <cell r="J22" t="str">
            <v> </v>
          </cell>
        </row>
        <row r="23">
          <cell r="G23" t="str">
            <v>X</v>
          </cell>
          <cell r="I23" t="str">
            <v>=</v>
          </cell>
          <cell r="J23" t="str">
            <v> </v>
          </cell>
        </row>
        <row r="24">
          <cell r="G24" t="str">
            <v>X</v>
          </cell>
          <cell r="I24" t="str">
            <v>=</v>
          </cell>
          <cell r="J24" t="str">
            <v> </v>
          </cell>
        </row>
        <row r="25">
          <cell r="G25" t="str">
            <v>X</v>
          </cell>
          <cell r="I25" t="str">
            <v>=</v>
          </cell>
          <cell r="J25" t="str">
            <v> </v>
          </cell>
        </row>
        <row r="26">
          <cell r="G26" t="str">
            <v>X</v>
          </cell>
          <cell r="I26" t="str">
            <v>=</v>
          </cell>
          <cell r="J26" t="str">
            <v> </v>
          </cell>
        </row>
        <row r="27">
          <cell r="G27" t="str">
            <v>X</v>
          </cell>
          <cell r="I27" t="str">
            <v>=</v>
          </cell>
          <cell r="J27" t="str">
            <v> </v>
          </cell>
        </row>
        <row r="28">
          <cell r="G28" t="str">
            <v>X</v>
          </cell>
          <cell r="I28" t="str">
            <v>=</v>
          </cell>
          <cell r="J28" t="str">
            <v> </v>
          </cell>
        </row>
        <row r="29">
          <cell r="G29" t="str">
            <v>X</v>
          </cell>
          <cell r="I29" t="str">
            <v>=</v>
          </cell>
          <cell r="J29" t="str">
            <v> </v>
          </cell>
        </row>
        <row r="30">
          <cell r="G30" t="str">
            <v>X</v>
          </cell>
          <cell r="I30" t="str">
            <v>=</v>
          </cell>
          <cell r="J30" t="str">
            <v> </v>
          </cell>
        </row>
        <row r="31">
          <cell r="G31" t="str">
            <v>X</v>
          </cell>
          <cell r="I31" t="str">
            <v>=</v>
          </cell>
          <cell r="J31" t="str">
            <v> </v>
          </cell>
        </row>
        <row r="32">
          <cell r="G32" t="str">
            <v>X</v>
          </cell>
          <cell r="I32" t="str">
            <v>=</v>
          </cell>
          <cell r="J32" t="str">
            <v> </v>
          </cell>
        </row>
        <row r="33">
          <cell r="G33" t="str">
            <v>X</v>
          </cell>
          <cell r="I33" t="str">
            <v>=</v>
          </cell>
          <cell r="J33" t="str">
            <v> </v>
          </cell>
        </row>
        <row r="34">
          <cell r="G34" t="str">
            <v>X</v>
          </cell>
          <cell r="I34" t="str">
            <v>=</v>
          </cell>
          <cell r="J34" t="str">
            <v> </v>
          </cell>
        </row>
        <row r="35">
          <cell r="G35" t="str">
            <v>X</v>
          </cell>
          <cell r="I35" t="str">
            <v>=</v>
          </cell>
          <cell r="J35" t="str">
            <v> </v>
          </cell>
        </row>
        <row r="36">
          <cell r="A36" t="str">
            <v>Comments: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>
    <pageSetUpPr fitToPage="1"/>
  </sheetPr>
  <dimension ref="A1:V81"/>
  <sheetViews>
    <sheetView showGridLines="0" tabSelected="1" zoomScaleSheetLayoutView="75" workbookViewId="0" topLeftCell="A1">
      <selection activeCell="F8" sqref="F8"/>
    </sheetView>
  </sheetViews>
  <sheetFormatPr defaultColWidth="9.140625" defaultRowHeight="12.75"/>
  <cols>
    <col min="1" max="1" width="12.7109375" style="51" customWidth="1"/>
    <col min="2" max="2" width="11.421875" style="51" customWidth="1"/>
    <col min="3" max="3" width="12.28125" style="51" customWidth="1"/>
    <col min="4" max="4" width="12.140625" style="51" customWidth="1"/>
    <col min="5" max="5" width="12.8515625" style="51" customWidth="1"/>
    <col min="6" max="6" width="13.00390625" style="51" customWidth="1"/>
    <col min="7" max="7" width="14.140625" style="51" customWidth="1"/>
    <col min="8" max="8" width="10.421875" style="51" customWidth="1"/>
    <col min="9" max="9" width="8.8515625" style="51" customWidth="1"/>
    <col min="10" max="10" width="4.7109375" style="51" customWidth="1"/>
    <col min="11" max="11" width="10.421875" style="91" customWidth="1"/>
    <col min="12" max="12" width="7.00390625" style="51" customWidth="1"/>
    <col min="13" max="16384" width="9.140625" style="51" customWidth="1"/>
  </cols>
  <sheetData>
    <row r="1" spans="1:10" ht="19.5" customHeight="1">
      <c r="A1" s="88" t="s">
        <v>55</v>
      </c>
      <c r="B1" s="89"/>
      <c r="C1" s="89"/>
      <c r="D1" s="90"/>
      <c r="E1" s="90"/>
      <c r="F1" s="90"/>
      <c r="G1" s="89"/>
      <c r="H1" s="90"/>
      <c r="I1" s="90"/>
      <c r="J1" s="89"/>
    </row>
    <row r="2" spans="1:11" s="93" customFormat="1" ht="19.5" customHeight="1">
      <c r="A2" s="77" t="s">
        <v>110</v>
      </c>
      <c r="B2" s="311"/>
      <c r="C2" s="312"/>
      <c r="D2" s="78"/>
      <c r="E2" s="79" t="s">
        <v>111</v>
      </c>
      <c r="F2" s="315"/>
      <c r="G2" s="312"/>
      <c r="H2" s="312"/>
      <c r="I2" s="312"/>
      <c r="J2" s="312"/>
      <c r="K2" s="92"/>
    </row>
    <row r="3" spans="1:22" s="96" customFormat="1" ht="19.5" customHeight="1">
      <c r="A3" s="79" t="s">
        <v>112</v>
      </c>
      <c r="B3" s="311"/>
      <c r="C3" s="312"/>
      <c r="D3" s="80"/>
      <c r="E3" s="81" t="s">
        <v>113</v>
      </c>
      <c r="F3" s="1"/>
      <c r="G3" s="82"/>
      <c r="H3" s="81" t="s">
        <v>114</v>
      </c>
      <c r="I3" s="78"/>
      <c r="J3" s="2"/>
      <c r="K3" s="94"/>
      <c r="L3" s="94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96" customFormat="1" ht="19.5" customHeight="1">
      <c r="A4" s="77" t="s">
        <v>115</v>
      </c>
      <c r="B4" s="311"/>
      <c r="C4" s="312"/>
      <c r="D4" s="80"/>
      <c r="E4" s="79" t="s">
        <v>116</v>
      </c>
      <c r="F4" s="1"/>
      <c r="G4" s="82"/>
      <c r="H4" s="81" t="s">
        <v>117</v>
      </c>
      <c r="I4" s="315"/>
      <c r="J4" s="312"/>
      <c r="K4" s="94"/>
      <c r="L4" s="94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s="96" customFormat="1" ht="19.5" customHeight="1">
      <c r="A5" s="81" t="s">
        <v>118</v>
      </c>
      <c r="B5" s="311"/>
      <c r="C5" s="312"/>
      <c r="D5" s="80"/>
      <c r="E5" s="81" t="s">
        <v>119</v>
      </c>
      <c r="F5" s="1"/>
      <c r="G5" s="82"/>
      <c r="H5" s="81" t="s">
        <v>120</v>
      </c>
      <c r="I5" s="315"/>
      <c r="J5" s="312"/>
      <c r="K5" s="94"/>
      <c r="L5" s="94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s="96" customFormat="1" ht="19.5" customHeight="1">
      <c r="A6" s="81" t="s">
        <v>121</v>
      </c>
      <c r="B6" s="311"/>
      <c r="C6" s="312"/>
      <c r="D6" s="80"/>
      <c r="E6" s="81" t="s">
        <v>122</v>
      </c>
      <c r="F6" s="1"/>
      <c r="G6" s="82"/>
      <c r="H6" s="81" t="s">
        <v>123</v>
      </c>
      <c r="I6" s="315"/>
      <c r="J6" s="312"/>
      <c r="K6" s="94"/>
      <c r="L6" s="94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s="96" customFormat="1" ht="19.5" customHeight="1">
      <c r="A7" s="81" t="s">
        <v>124</v>
      </c>
      <c r="B7" s="311"/>
      <c r="C7" s="312"/>
      <c r="D7" s="125"/>
      <c r="E7" s="81" t="s">
        <v>125</v>
      </c>
      <c r="F7" s="1"/>
      <c r="G7" s="82"/>
      <c r="H7" s="81" t="s">
        <v>126</v>
      </c>
      <c r="I7" s="315"/>
      <c r="J7" s="312"/>
      <c r="K7" s="94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2" s="96" customFormat="1" ht="19.5" customHeight="1">
      <c r="A8" s="81" t="s">
        <v>127</v>
      </c>
      <c r="B8" s="311"/>
      <c r="C8" s="312"/>
      <c r="D8" s="80"/>
      <c r="E8" s="81" t="s">
        <v>128</v>
      </c>
      <c r="F8" s="78"/>
      <c r="G8" s="82"/>
      <c r="H8" s="81" t="s">
        <v>129</v>
      </c>
      <c r="I8" s="315"/>
      <c r="J8" s="312"/>
      <c r="K8" s="91"/>
      <c r="L8" s="51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12" s="97" customFormat="1" ht="19.5" customHeight="1" thickBot="1">
      <c r="A9" s="83" t="s">
        <v>0</v>
      </c>
      <c r="B9" s="313"/>
      <c r="C9" s="314"/>
      <c r="D9" s="84"/>
      <c r="E9" s="83" t="s">
        <v>44</v>
      </c>
      <c r="F9" s="316"/>
      <c r="G9" s="314"/>
      <c r="H9" s="85"/>
      <c r="I9" s="86"/>
      <c r="J9" s="87"/>
      <c r="K9" s="91"/>
      <c r="L9" s="51"/>
    </row>
    <row r="10" spans="1:11" ht="19.5" customHeight="1" thickBot="1">
      <c r="A10" s="74"/>
      <c r="B10" s="75" t="s">
        <v>1</v>
      </c>
      <c r="C10" s="76"/>
      <c r="D10" s="268" t="s">
        <v>56</v>
      </c>
      <c r="E10" s="269"/>
      <c r="F10" s="269"/>
      <c r="G10" s="269"/>
      <c r="H10" s="269"/>
      <c r="I10" s="269"/>
      <c r="J10" s="270"/>
      <c r="K10" s="37"/>
    </row>
    <row r="11" spans="1:11" ht="19.5" customHeight="1">
      <c r="A11" s="68"/>
      <c r="B11" s="69" t="s">
        <v>2</v>
      </c>
      <c r="C11" s="137" t="s">
        <v>108</v>
      </c>
      <c r="D11" s="71"/>
      <c r="E11" s="72" t="s">
        <v>37</v>
      </c>
      <c r="F11" s="167" t="s">
        <v>109</v>
      </c>
      <c r="G11" s="73"/>
      <c r="H11" s="72" t="s">
        <v>38</v>
      </c>
      <c r="I11" s="285" t="s">
        <v>109</v>
      </c>
      <c r="J11" s="286"/>
      <c r="K11" s="51"/>
    </row>
    <row r="12" spans="1:10" ht="19.5" customHeight="1">
      <c r="A12" s="14"/>
      <c r="B12" s="15" t="s">
        <v>4</v>
      </c>
      <c r="C12" s="136" t="s">
        <v>109</v>
      </c>
      <c r="D12" s="18"/>
      <c r="E12" s="19" t="s">
        <v>39</v>
      </c>
      <c r="F12" s="278">
        <f>IF(ISNUMBER(F11),(F11)/(1+(0.01*C14)),(""))</f>
      </c>
      <c r="G12" s="17"/>
      <c r="H12" s="16" t="s">
        <v>5</v>
      </c>
      <c r="I12" s="303" t="s">
        <v>109</v>
      </c>
      <c r="J12" s="304"/>
    </row>
    <row r="13" spans="1:10" ht="19.5" customHeight="1" thickBot="1">
      <c r="A13" s="20"/>
      <c r="B13" s="21" t="s">
        <v>57</v>
      </c>
      <c r="C13" s="4">
        <f>IF(ISNUMBER(C12),C11-C12,(""))</f>
      </c>
      <c r="D13" s="279" t="s">
        <v>40</v>
      </c>
      <c r="E13" s="280"/>
      <c r="F13" s="278"/>
      <c r="G13" s="22"/>
      <c r="H13" s="23" t="s">
        <v>63</v>
      </c>
      <c r="I13" s="281">
        <f>IF(ISNUMBER(I11),(I11-I12),(""))</f>
      </c>
      <c r="J13" s="297"/>
    </row>
    <row r="14" spans="1:10" ht="19.5" customHeight="1">
      <c r="A14" s="24"/>
      <c r="B14" s="25" t="s">
        <v>6</v>
      </c>
      <c r="C14" s="276" t="str">
        <f>IF(ISNUMBER(C13),((C13/C12)*100),("0"))</f>
        <v>0</v>
      </c>
      <c r="D14" s="26"/>
      <c r="E14" s="27" t="s">
        <v>7</v>
      </c>
      <c r="F14" s="181" t="s">
        <v>109</v>
      </c>
      <c r="G14" s="28"/>
      <c r="H14" s="29" t="s">
        <v>62</v>
      </c>
      <c r="I14" s="281">
        <f>IF(ISNUMBER(I13),(I13+F18),(""))</f>
      </c>
      <c r="J14" s="297"/>
    </row>
    <row r="15" spans="1:10" ht="19.5" customHeight="1" thickBot="1">
      <c r="A15" s="30"/>
      <c r="B15" s="31" t="s">
        <v>8</v>
      </c>
      <c r="C15" s="277"/>
      <c r="D15" s="32"/>
      <c r="E15" s="33" t="s">
        <v>9</v>
      </c>
      <c r="F15" s="181" t="s">
        <v>108</v>
      </c>
      <c r="G15" s="34"/>
      <c r="H15" s="35" t="s">
        <v>10</v>
      </c>
      <c r="I15" s="281">
        <f>IF(ISNUMBER(I13),(F12-(I13+F18)),(""))</f>
      </c>
      <c r="J15" s="297"/>
    </row>
    <row r="16" spans="1:10" ht="19.5" customHeight="1" thickBot="1">
      <c r="A16" s="36" t="s">
        <v>11</v>
      </c>
      <c r="B16" s="37"/>
      <c r="C16" s="38"/>
      <c r="D16" s="39"/>
      <c r="E16" s="40" t="s">
        <v>60</v>
      </c>
      <c r="F16" s="5">
        <f>IF(ISNUMBER(F15),(F15-F14),(""))</f>
      </c>
      <c r="G16" s="300" t="s">
        <v>61</v>
      </c>
      <c r="H16" s="300"/>
      <c r="I16" s="305"/>
      <c r="J16" s="306"/>
    </row>
    <row r="17" spans="1:10" ht="19.5" customHeight="1" thickBot="1">
      <c r="A17" s="36" t="s">
        <v>45</v>
      </c>
      <c r="B17" s="37"/>
      <c r="C17" s="38"/>
      <c r="D17" s="39"/>
      <c r="E17" s="41" t="s">
        <v>59</v>
      </c>
      <c r="F17" s="241" t="s">
        <v>109</v>
      </c>
      <c r="G17" s="42"/>
      <c r="H17" s="43" t="s">
        <v>12</v>
      </c>
      <c r="I17" s="307">
        <f>IF(ISNUMBER(I15),((I15/F12)*100),(""))</f>
      </c>
      <c r="J17" s="308"/>
    </row>
    <row r="18" spans="1:19" ht="19.5" customHeight="1" thickBot="1">
      <c r="A18" s="265" t="s">
        <v>13</v>
      </c>
      <c r="B18" s="266"/>
      <c r="C18" s="267"/>
      <c r="D18" s="44"/>
      <c r="E18" s="45" t="s">
        <v>41</v>
      </c>
      <c r="F18" s="281">
        <f>IF(ISNUMBER(F16),F16+F17,"")</f>
      </c>
      <c r="G18" s="301" t="s">
        <v>42</v>
      </c>
      <c r="H18" s="302"/>
      <c r="I18" s="309"/>
      <c r="J18" s="310"/>
      <c r="L18" s="98"/>
      <c r="M18" s="6"/>
      <c r="N18"/>
      <c r="O18"/>
      <c r="P18"/>
      <c r="Q18"/>
      <c r="R18"/>
      <c r="S18"/>
    </row>
    <row r="19" spans="1:19" ht="19.5" customHeight="1" thickBot="1">
      <c r="A19" s="46"/>
      <c r="B19" s="47" t="s">
        <v>64</v>
      </c>
      <c r="C19" s="7"/>
      <c r="D19" s="283" t="s">
        <v>58</v>
      </c>
      <c r="E19" s="284"/>
      <c r="F19" s="282"/>
      <c r="G19" s="48"/>
      <c r="H19" s="49" t="s">
        <v>14</v>
      </c>
      <c r="I19" s="295"/>
      <c r="J19" s="296"/>
      <c r="L19" s="98"/>
      <c r="M19" s="6"/>
      <c r="N19"/>
      <c r="O19"/>
      <c r="P19"/>
      <c r="Q19"/>
      <c r="R19"/>
      <c r="S19"/>
    </row>
    <row r="20" spans="1:19" ht="19.5" customHeight="1" thickBot="1">
      <c r="A20" s="50"/>
      <c r="B20" s="6"/>
      <c r="L20" s="98"/>
      <c r="M20" s="6"/>
      <c r="N20"/>
      <c r="O20"/>
      <c r="P20"/>
      <c r="Q20"/>
      <c r="R20"/>
      <c r="S20"/>
    </row>
    <row r="21" spans="1:11" ht="19.5" customHeight="1" thickBot="1">
      <c r="A21" s="271" t="s">
        <v>15</v>
      </c>
      <c r="B21" s="272"/>
      <c r="C21" s="272"/>
      <c r="D21" s="272"/>
      <c r="E21" s="272"/>
      <c r="F21" s="272"/>
      <c r="G21" s="272"/>
      <c r="H21" s="272"/>
      <c r="I21" s="272"/>
      <c r="J21" s="273"/>
      <c r="K21" s="99"/>
    </row>
    <row r="22" spans="1:11" ht="19.5" customHeight="1">
      <c r="A22" s="26"/>
      <c r="B22" s="60"/>
      <c r="C22" s="61" t="s">
        <v>16</v>
      </c>
      <c r="D22" s="62" t="s">
        <v>17</v>
      </c>
      <c r="E22" s="63" t="s">
        <v>18</v>
      </c>
      <c r="F22" s="55"/>
      <c r="G22" s="64" t="s">
        <v>19</v>
      </c>
      <c r="H22" s="65" t="s">
        <v>20</v>
      </c>
      <c r="I22" s="66"/>
      <c r="J22" s="67"/>
      <c r="K22" s="100"/>
    </row>
    <row r="23" spans="1:12" ht="19.5" customHeight="1" thickBot="1">
      <c r="A23" s="274" t="s">
        <v>78</v>
      </c>
      <c r="B23" s="275"/>
      <c r="C23" s="52" t="s">
        <v>21</v>
      </c>
      <c r="D23" s="53" t="s">
        <v>21</v>
      </c>
      <c r="E23" s="54" t="s">
        <v>22</v>
      </c>
      <c r="F23" s="55"/>
      <c r="G23" s="56" t="s">
        <v>23</v>
      </c>
      <c r="H23" s="57" t="s">
        <v>24</v>
      </c>
      <c r="I23" s="58" t="s">
        <v>25</v>
      </c>
      <c r="J23" s="59"/>
      <c r="K23" s="101"/>
      <c r="L23" s="102"/>
    </row>
    <row r="24" spans="1:12" ht="19.5" customHeight="1">
      <c r="A24" s="250" t="s">
        <v>96</v>
      </c>
      <c r="B24" s="251"/>
      <c r="C24" s="8"/>
      <c r="D24" s="9">
        <f aca="true" t="shared" si="0" ref="D24:D35">IF(C24&gt;0,100*(C24/$I$14),(""))</f>
      </c>
      <c r="E24" s="293">
        <f>IF(ISNUMBER(D24),(100-D24),(""))</f>
      </c>
      <c r="F24" s="294"/>
      <c r="G24" s="10"/>
      <c r="H24" s="11"/>
      <c r="I24" s="291" t="str">
        <f aca="true" t="shared" si="1" ref="I24:I35">IF(G24&gt;0,G24-E24,(" "))</f>
        <v> </v>
      </c>
      <c r="J24" s="292"/>
      <c r="K24" s="101"/>
      <c r="L24" s="102"/>
    </row>
    <row r="25" spans="1:12" ht="19.5" customHeight="1">
      <c r="A25" s="250" t="s">
        <v>97</v>
      </c>
      <c r="B25" s="251"/>
      <c r="C25" s="8"/>
      <c r="D25" s="9">
        <f t="shared" si="0"/>
      </c>
      <c r="E25" s="256">
        <f>IF(ISNUMBER(D25),(100-D25),(""))</f>
      </c>
      <c r="F25" s="257"/>
      <c r="G25" s="10"/>
      <c r="H25" s="11"/>
      <c r="I25" s="291" t="str">
        <f t="shared" si="1"/>
        <v> </v>
      </c>
      <c r="J25" s="292"/>
      <c r="K25" s="101"/>
      <c r="L25" s="102"/>
    </row>
    <row r="26" spans="1:12" ht="19.5" customHeight="1">
      <c r="A26" s="250" t="s">
        <v>98</v>
      </c>
      <c r="B26" s="251"/>
      <c r="C26" s="8"/>
      <c r="D26" s="9">
        <f t="shared" si="0"/>
      </c>
      <c r="E26" s="256">
        <f>IF(ISNUMBER(D26),(100-D26),(""))</f>
      </c>
      <c r="F26" s="257"/>
      <c r="G26" s="10"/>
      <c r="H26" s="11"/>
      <c r="I26" s="291" t="str">
        <f t="shared" si="1"/>
        <v> </v>
      </c>
      <c r="J26" s="292"/>
      <c r="K26" s="101"/>
      <c r="L26" s="102"/>
    </row>
    <row r="27" spans="1:12" ht="19.5" customHeight="1">
      <c r="A27" s="250" t="s">
        <v>99</v>
      </c>
      <c r="B27" s="251"/>
      <c r="C27" s="8"/>
      <c r="D27" s="9">
        <f t="shared" si="0"/>
      </c>
      <c r="E27" s="256">
        <f>IF(ISNUMBER(D27),(100-D27),(""))</f>
      </c>
      <c r="F27" s="257"/>
      <c r="G27" s="10"/>
      <c r="H27" s="11"/>
      <c r="I27" s="291" t="str">
        <f t="shared" si="1"/>
        <v> </v>
      </c>
      <c r="J27" s="292"/>
      <c r="K27" s="101"/>
      <c r="L27" s="102"/>
    </row>
    <row r="28" spans="1:12" ht="19.5" customHeight="1">
      <c r="A28" s="250" t="s">
        <v>100</v>
      </c>
      <c r="B28" s="251"/>
      <c r="C28" s="181" t="s">
        <v>109</v>
      </c>
      <c r="D28" s="9" t="e">
        <f t="shared" si="0"/>
        <v>#VALUE!</v>
      </c>
      <c r="E28" s="256">
        <f aca="true" t="shared" si="2" ref="E28:E35">IF(ISNUMBER(D28),(100-D28),(""))</f>
      </c>
      <c r="F28" s="257"/>
      <c r="G28" s="10"/>
      <c r="H28" s="11"/>
      <c r="I28" s="291" t="str">
        <f t="shared" si="1"/>
        <v> </v>
      </c>
      <c r="J28" s="292"/>
      <c r="K28" s="101"/>
      <c r="L28" s="102"/>
    </row>
    <row r="29" spans="1:12" ht="19.5" customHeight="1">
      <c r="A29" s="250" t="s">
        <v>101</v>
      </c>
      <c r="B29" s="251"/>
      <c r="C29" s="181" t="s">
        <v>109</v>
      </c>
      <c r="D29" s="9" t="e">
        <f t="shared" si="0"/>
        <v>#VALUE!</v>
      </c>
      <c r="E29" s="256">
        <f t="shared" si="2"/>
      </c>
      <c r="F29" s="257"/>
      <c r="G29" s="10"/>
      <c r="H29" s="11"/>
      <c r="I29" s="291" t="str">
        <f t="shared" si="1"/>
        <v> </v>
      </c>
      <c r="J29" s="292"/>
      <c r="K29" s="101"/>
      <c r="L29" s="102"/>
    </row>
    <row r="30" spans="1:12" ht="19.5" customHeight="1">
      <c r="A30" s="250" t="s">
        <v>102</v>
      </c>
      <c r="B30" s="251"/>
      <c r="C30" s="181" t="s">
        <v>109</v>
      </c>
      <c r="D30" s="9" t="e">
        <f t="shared" si="0"/>
        <v>#VALUE!</v>
      </c>
      <c r="E30" s="256">
        <f t="shared" si="2"/>
      </c>
      <c r="F30" s="257"/>
      <c r="G30" s="10"/>
      <c r="H30" s="11"/>
      <c r="I30" s="291" t="str">
        <f t="shared" si="1"/>
        <v> </v>
      </c>
      <c r="J30" s="292"/>
      <c r="K30" s="101"/>
      <c r="L30" s="102"/>
    </row>
    <row r="31" spans="1:12" ht="19.5" customHeight="1">
      <c r="A31" s="250" t="s">
        <v>103</v>
      </c>
      <c r="B31" s="251"/>
      <c r="C31" s="181" t="s">
        <v>109</v>
      </c>
      <c r="D31" s="9" t="e">
        <f t="shared" si="0"/>
        <v>#VALUE!</v>
      </c>
      <c r="E31" s="256">
        <f t="shared" si="2"/>
      </c>
      <c r="F31" s="257"/>
      <c r="G31" s="10"/>
      <c r="H31" s="11"/>
      <c r="I31" s="291" t="str">
        <f t="shared" si="1"/>
        <v> </v>
      </c>
      <c r="J31" s="292"/>
      <c r="K31" s="101"/>
      <c r="L31" s="102"/>
    </row>
    <row r="32" spans="1:12" ht="19.5" customHeight="1">
      <c r="A32" s="250" t="s">
        <v>104</v>
      </c>
      <c r="B32" s="251"/>
      <c r="C32" s="181" t="s">
        <v>109</v>
      </c>
      <c r="D32" s="9" t="e">
        <f t="shared" si="0"/>
        <v>#VALUE!</v>
      </c>
      <c r="E32" s="256">
        <f t="shared" si="2"/>
      </c>
      <c r="F32" s="257"/>
      <c r="G32" s="10"/>
      <c r="H32" s="11"/>
      <c r="I32" s="291" t="str">
        <f t="shared" si="1"/>
        <v> </v>
      </c>
      <c r="J32" s="292"/>
      <c r="K32" s="101"/>
      <c r="L32" s="102"/>
    </row>
    <row r="33" spans="1:12" ht="19.5" customHeight="1">
      <c r="A33" s="250" t="s">
        <v>105</v>
      </c>
      <c r="B33" s="251"/>
      <c r="C33" s="181" t="s">
        <v>109</v>
      </c>
      <c r="D33" s="9" t="e">
        <f t="shared" si="0"/>
        <v>#VALUE!</v>
      </c>
      <c r="E33" s="256">
        <f t="shared" si="2"/>
      </c>
      <c r="F33" s="257"/>
      <c r="G33" s="10"/>
      <c r="H33" s="11"/>
      <c r="I33" s="291" t="str">
        <f t="shared" si="1"/>
        <v> </v>
      </c>
      <c r="J33" s="292"/>
      <c r="K33" s="101"/>
      <c r="L33" s="102"/>
    </row>
    <row r="34" spans="1:12" ht="19.5" customHeight="1">
      <c r="A34" s="250" t="s">
        <v>106</v>
      </c>
      <c r="B34" s="251"/>
      <c r="C34" s="181" t="s">
        <v>109</v>
      </c>
      <c r="D34" s="9" t="e">
        <f t="shared" si="0"/>
        <v>#VALUE!</v>
      </c>
      <c r="E34" s="256">
        <f t="shared" si="2"/>
      </c>
      <c r="F34" s="257"/>
      <c r="G34" s="10"/>
      <c r="H34" s="11"/>
      <c r="I34" s="291" t="str">
        <f t="shared" si="1"/>
        <v> </v>
      </c>
      <c r="J34" s="292"/>
      <c r="K34" s="101"/>
      <c r="L34" s="102"/>
    </row>
    <row r="35" spans="1:11" ht="19.5" customHeight="1" thickBot="1">
      <c r="A35" s="250" t="s">
        <v>107</v>
      </c>
      <c r="B35" s="251"/>
      <c r="C35" s="181" t="s">
        <v>109</v>
      </c>
      <c r="D35" s="9" t="e">
        <f t="shared" si="0"/>
        <v>#VALUE!</v>
      </c>
      <c r="E35" s="289">
        <f t="shared" si="2"/>
      </c>
      <c r="F35" s="290"/>
      <c r="G35" s="131"/>
      <c r="H35" s="132"/>
      <c r="I35" s="258" t="str">
        <f t="shared" si="1"/>
        <v> </v>
      </c>
      <c r="J35" s="259"/>
      <c r="K35" s="99"/>
    </row>
    <row r="36" spans="1:11" ht="19.5" customHeight="1">
      <c r="A36" s="254" t="s">
        <v>26</v>
      </c>
      <c r="B36" s="255"/>
      <c r="C36" s="167" t="s">
        <v>109</v>
      </c>
      <c r="D36" s="9" t="e">
        <f>IF(C36&gt;0,100*((C36+F18)/$I$14),(""))</f>
        <v>#VALUE!</v>
      </c>
      <c r="E36" s="287"/>
      <c r="F36" s="288"/>
      <c r="G36" s="133"/>
      <c r="H36" s="134"/>
      <c r="I36" s="298"/>
      <c r="J36" s="299"/>
      <c r="K36" s="51"/>
    </row>
    <row r="37" spans="1:11" ht="19.5" customHeight="1" thickBot="1">
      <c r="A37" s="252" t="s">
        <v>27</v>
      </c>
      <c r="B37" s="253"/>
      <c r="C37" s="126">
        <f>IF(ISNUMBER(C36),((C36-C35)+(C35-C34)+(C34-C33)+(C33-C32)+(C32-C31)+(C31-C30)+(C30-C29)+(C29-C28)+(C28-C27)+(C27-C26)+(C26-C25)+(C25-C24)+(C24)+F18),(""))</f>
      </c>
      <c r="D37" s="127" t="str">
        <f>IF(ISTEXT(C37),(" "),IF(C37&gt;I13+(I13*0.003),"Sum of weights TOLERANCE ERROR",IF(C37&lt;I13-(I13*0.003),"Sum of weights TOLERANCE ERROR",(" "))))</f>
        <v> </v>
      </c>
      <c r="E37" s="128"/>
      <c r="F37" s="128"/>
      <c r="G37" s="129"/>
      <c r="H37" s="129"/>
      <c r="I37" s="129"/>
      <c r="J37" s="130"/>
      <c r="K37" s="51"/>
    </row>
    <row r="38" spans="1:11" ht="19.5" customHeight="1">
      <c r="A38" s="6" t="s">
        <v>28</v>
      </c>
      <c r="B38" s="246"/>
      <c r="C38" s="247"/>
      <c r="D38" s="247"/>
      <c r="E38" s="247"/>
      <c r="F38" s="247"/>
      <c r="G38" s="247"/>
      <c r="H38" s="247"/>
      <c r="I38" s="247"/>
      <c r="J38" s="247"/>
      <c r="K38" s="51"/>
    </row>
    <row r="39" spans="1:11" s="105" customFormat="1" ht="19.5" customHeight="1">
      <c r="A39" s="103"/>
      <c r="B39" s="248"/>
      <c r="C39" s="248"/>
      <c r="D39" s="248"/>
      <c r="E39" s="248"/>
      <c r="F39" s="248"/>
      <c r="G39" s="248"/>
      <c r="H39" s="248"/>
      <c r="I39" s="248"/>
      <c r="J39" s="248"/>
      <c r="K39" s="104"/>
    </row>
    <row r="40" spans="1:10" ht="19.5" customHeight="1">
      <c r="A40" s="106"/>
      <c r="B40" s="249"/>
      <c r="C40" s="249"/>
      <c r="D40" s="249"/>
      <c r="E40" s="249"/>
      <c r="F40" s="249"/>
      <c r="G40" s="249"/>
      <c r="H40" s="249"/>
      <c r="I40" s="249"/>
      <c r="J40" s="249"/>
    </row>
    <row r="41" spans="1:10" ht="19.5" customHeight="1">
      <c r="A41" s="107" t="s">
        <v>29</v>
      </c>
      <c r="B41" s="260"/>
      <c r="C41" s="261"/>
      <c r="D41" s="261"/>
      <c r="E41" s="261"/>
      <c r="F41" s="107" t="s">
        <v>30</v>
      </c>
      <c r="G41" s="263"/>
      <c r="H41" s="261"/>
      <c r="I41" s="261"/>
      <c r="J41" s="261"/>
    </row>
    <row r="42" spans="1:10" ht="19.5" customHeight="1">
      <c r="A42" s="107" t="s">
        <v>31</v>
      </c>
      <c r="B42" s="260"/>
      <c r="C42" s="261"/>
      <c r="D42" s="261"/>
      <c r="E42" s="261"/>
      <c r="F42" s="107" t="s">
        <v>31</v>
      </c>
      <c r="G42" s="264"/>
      <c r="H42" s="261"/>
      <c r="I42" s="261"/>
      <c r="J42" s="261"/>
    </row>
    <row r="43" spans="1:10" ht="19.5" customHeight="1">
      <c r="A43" s="69" t="s">
        <v>32</v>
      </c>
      <c r="B43" s="262"/>
      <c r="C43" s="261"/>
      <c r="D43" s="261"/>
      <c r="E43" s="261"/>
      <c r="F43" s="107" t="s">
        <v>32</v>
      </c>
      <c r="G43" s="262"/>
      <c r="H43" s="261"/>
      <c r="I43" s="261"/>
      <c r="J43" s="261"/>
    </row>
    <row r="44" spans="1:11" s="113" customFormat="1" ht="19.5" customHeight="1">
      <c r="A44" s="108"/>
      <c r="B44" s="109"/>
      <c r="C44" s="242" t="s">
        <v>46</v>
      </c>
      <c r="D44" s="243" t="s">
        <v>47</v>
      </c>
      <c r="E44" s="110"/>
      <c r="F44" s="244" t="s">
        <v>48</v>
      </c>
      <c r="G44" s="245"/>
      <c r="H44" s="108"/>
      <c r="I44" s="111"/>
      <c r="J44" s="112"/>
      <c r="K44" s="109"/>
    </row>
    <row r="45" spans="1:11" ht="19.5" customHeight="1">
      <c r="A45" s="114"/>
      <c r="B45" s="115"/>
      <c r="C45" s="115"/>
      <c r="D45" s="115"/>
      <c r="E45" s="115"/>
      <c r="F45" s="116"/>
      <c r="G45" s="13"/>
      <c r="H45" s="117"/>
      <c r="I45" s="117"/>
      <c r="J45" s="117"/>
      <c r="K45" s="100"/>
    </row>
    <row r="46" spans="1:11" ht="19.5" customHeight="1">
      <c r="A46" s="114"/>
      <c r="B46" s="115"/>
      <c r="C46" s="115"/>
      <c r="D46" s="115"/>
      <c r="E46" s="118"/>
      <c r="F46" s="119"/>
      <c r="G46" s="120"/>
      <c r="H46" s="117"/>
      <c r="I46" s="117"/>
      <c r="J46" s="117"/>
      <c r="K46" s="100"/>
    </row>
    <row r="47" spans="1:11" ht="19.5" customHeight="1">
      <c r="A47" s="114"/>
      <c r="B47" s="121"/>
      <c r="C47" s="121"/>
      <c r="D47" s="121"/>
      <c r="E47" s="122"/>
      <c r="F47" s="123"/>
      <c r="G47" s="117"/>
      <c r="H47" s="117"/>
      <c r="I47" s="117"/>
      <c r="J47" s="117"/>
      <c r="K47" s="100"/>
    </row>
    <row r="48" spans="1:11" ht="12.75" customHeight="1">
      <c r="A48" s="37"/>
      <c r="B48" s="37"/>
      <c r="C48" s="37"/>
      <c r="D48" s="37"/>
      <c r="E48" s="37"/>
      <c r="F48" s="37"/>
      <c r="G48" s="124"/>
      <c r="H48" s="124"/>
      <c r="I48" s="124"/>
      <c r="J48" s="124"/>
      <c r="K48" s="10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74" ht="12">
      <c r="A74" t="s">
        <v>33</v>
      </c>
    </row>
    <row r="75" ht="12">
      <c r="A75" t="s">
        <v>53</v>
      </c>
    </row>
    <row r="76" ht="12">
      <c r="A76" t="s">
        <v>34</v>
      </c>
    </row>
    <row r="77" ht="12">
      <c r="A77" t="s">
        <v>54</v>
      </c>
    </row>
    <row r="78" ht="12">
      <c r="A78" t="s">
        <v>43</v>
      </c>
    </row>
    <row r="79" ht="12">
      <c r="A79" t="s">
        <v>80</v>
      </c>
    </row>
    <row r="80" ht="12">
      <c r="A80" t="s">
        <v>35</v>
      </c>
    </row>
    <row r="81" ht="12">
      <c r="A81" t="s">
        <v>36</v>
      </c>
    </row>
  </sheetData>
  <mergeCells count="80">
    <mergeCell ref="B7:C7"/>
    <mergeCell ref="B8:C8"/>
    <mergeCell ref="B9:C9"/>
    <mergeCell ref="F2:J2"/>
    <mergeCell ref="F9:G9"/>
    <mergeCell ref="I4:J4"/>
    <mergeCell ref="I5:J5"/>
    <mergeCell ref="I6:J6"/>
    <mergeCell ref="I7:J7"/>
    <mergeCell ref="I8:J8"/>
    <mergeCell ref="G16:H16"/>
    <mergeCell ref="G18:H18"/>
    <mergeCell ref="I12:J12"/>
    <mergeCell ref="I15:J16"/>
    <mergeCell ref="I17:J18"/>
    <mergeCell ref="B2:C2"/>
    <mergeCell ref="B3:C3"/>
    <mergeCell ref="B4:C4"/>
    <mergeCell ref="B5:C5"/>
    <mergeCell ref="B6:C6"/>
    <mergeCell ref="I19:J19"/>
    <mergeCell ref="I13:J13"/>
    <mergeCell ref="I14:J14"/>
    <mergeCell ref="I36:J36"/>
    <mergeCell ref="I29:J29"/>
    <mergeCell ref="I30:J30"/>
    <mergeCell ref="I31:J31"/>
    <mergeCell ref="I32:J32"/>
    <mergeCell ref="I33:J33"/>
    <mergeCell ref="I34:J34"/>
    <mergeCell ref="I27:J27"/>
    <mergeCell ref="I28:J28"/>
    <mergeCell ref="E24:F24"/>
    <mergeCell ref="E25:F25"/>
    <mergeCell ref="E28:F28"/>
    <mergeCell ref="E27:F27"/>
    <mergeCell ref="E26:F26"/>
    <mergeCell ref="I24:J24"/>
    <mergeCell ref="I25:J25"/>
    <mergeCell ref="I26:J26"/>
    <mergeCell ref="E31:F31"/>
    <mergeCell ref="E30:F30"/>
    <mergeCell ref="E29:F29"/>
    <mergeCell ref="E36:F36"/>
    <mergeCell ref="E35:F35"/>
    <mergeCell ref="E34:F34"/>
    <mergeCell ref="E33:F33"/>
    <mergeCell ref="A18:C18"/>
    <mergeCell ref="D10:J10"/>
    <mergeCell ref="A21:J21"/>
    <mergeCell ref="A23:B23"/>
    <mergeCell ref="C14:C15"/>
    <mergeCell ref="F12:F13"/>
    <mergeCell ref="D13:E13"/>
    <mergeCell ref="F18:F19"/>
    <mergeCell ref="D19:E19"/>
    <mergeCell ref="I11:J11"/>
    <mergeCell ref="A28:B28"/>
    <mergeCell ref="A29:B29"/>
    <mergeCell ref="A30:B30"/>
    <mergeCell ref="A31:B31"/>
    <mergeCell ref="A24:B24"/>
    <mergeCell ref="A25:B25"/>
    <mergeCell ref="A26:B26"/>
    <mergeCell ref="A27:B27"/>
    <mergeCell ref="B42:E42"/>
    <mergeCell ref="B43:E43"/>
    <mergeCell ref="G41:J41"/>
    <mergeCell ref="G42:J42"/>
    <mergeCell ref="G43:J43"/>
    <mergeCell ref="B41:E41"/>
    <mergeCell ref="B38:J40"/>
    <mergeCell ref="A32:B32"/>
    <mergeCell ref="A33:B33"/>
    <mergeCell ref="A37:B37"/>
    <mergeCell ref="A36:B36"/>
    <mergeCell ref="A35:B35"/>
    <mergeCell ref="A34:B34"/>
    <mergeCell ref="E32:F32"/>
    <mergeCell ref="I35:J35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7"/>
  <headerFooter alignWithMargins="0">
    <oddHeader>&amp;C&amp;20N&amp;14orth&amp;20E&amp;14ast&amp;20 T&amp;14ransportation&amp;20 T&amp;14raining &amp;20&amp;&amp; C&amp;14ertification &amp;20P&amp;14rogram</oddHeader>
    <oddFooter>&amp;LRev.10/22/09&amp;C&amp;"Times New Roman,Regular"&amp;14CT    MA    ME    NH    NY    RI    VT&amp;R&amp;"Arial,Bold"T164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01">
    <pageSetUpPr fitToPage="1"/>
  </sheetPr>
  <dimension ref="A1:V81"/>
  <sheetViews>
    <sheetView showGridLines="0" zoomScaleSheetLayoutView="75" workbookViewId="0" topLeftCell="A1">
      <selection activeCell="F8" sqref="F8"/>
    </sheetView>
  </sheetViews>
  <sheetFormatPr defaultColWidth="9.140625" defaultRowHeight="12.75"/>
  <cols>
    <col min="1" max="1" width="12.7109375" style="51" customWidth="1"/>
    <col min="2" max="2" width="11.421875" style="51" customWidth="1"/>
    <col min="3" max="3" width="12.28125" style="51" customWidth="1"/>
    <col min="4" max="4" width="12.140625" style="51" customWidth="1"/>
    <col min="5" max="5" width="12.8515625" style="51" customWidth="1"/>
    <col min="6" max="6" width="13.00390625" style="51" customWidth="1"/>
    <col min="7" max="7" width="14.140625" style="51" customWidth="1"/>
    <col min="8" max="8" width="10.421875" style="51" customWidth="1"/>
    <col min="9" max="9" width="8.8515625" style="51" customWidth="1"/>
    <col min="10" max="10" width="4.7109375" style="51" customWidth="1"/>
    <col min="11" max="11" width="10.421875" style="91" customWidth="1"/>
    <col min="12" max="12" width="7.00390625" style="51" customWidth="1"/>
    <col min="13" max="16384" width="9.140625" style="51" customWidth="1"/>
  </cols>
  <sheetData>
    <row r="1" spans="1:10" ht="19.5" customHeight="1">
      <c r="A1" s="88" t="s">
        <v>55</v>
      </c>
      <c r="B1" s="89"/>
      <c r="C1" s="89"/>
      <c r="D1" s="90"/>
      <c r="E1" s="90"/>
      <c r="F1" s="90"/>
      <c r="G1" s="89"/>
      <c r="H1" s="90"/>
      <c r="I1" s="90"/>
      <c r="J1" s="89"/>
    </row>
    <row r="2" spans="1:11" s="93" customFormat="1" ht="19.5" customHeight="1">
      <c r="A2" s="77" t="s">
        <v>110</v>
      </c>
      <c r="B2" s="311"/>
      <c r="C2" s="312"/>
      <c r="D2" s="78"/>
      <c r="E2" s="79" t="s">
        <v>111</v>
      </c>
      <c r="F2" s="315"/>
      <c r="G2" s="312"/>
      <c r="H2" s="312"/>
      <c r="I2" s="312"/>
      <c r="J2" s="312"/>
      <c r="K2" s="92"/>
    </row>
    <row r="3" spans="1:22" s="96" customFormat="1" ht="19.5" customHeight="1">
      <c r="A3" s="79" t="s">
        <v>112</v>
      </c>
      <c r="B3" s="311"/>
      <c r="C3" s="312"/>
      <c r="D3" s="80"/>
      <c r="E3" s="81" t="s">
        <v>113</v>
      </c>
      <c r="F3" s="1"/>
      <c r="G3" s="82"/>
      <c r="H3" s="81" t="s">
        <v>114</v>
      </c>
      <c r="I3" s="78"/>
      <c r="J3" s="2"/>
      <c r="K3" s="94"/>
      <c r="L3" s="94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96" customFormat="1" ht="19.5" customHeight="1">
      <c r="A4" s="77" t="s">
        <v>115</v>
      </c>
      <c r="B4" s="311"/>
      <c r="C4" s="312"/>
      <c r="D4" s="80"/>
      <c r="E4" s="79" t="s">
        <v>116</v>
      </c>
      <c r="F4" s="1"/>
      <c r="G4" s="82"/>
      <c r="H4" s="81" t="s">
        <v>117</v>
      </c>
      <c r="I4" s="315"/>
      <c r="J4" s="312"/>
      <c r="K4" s="94"/>
      <c r="L4" s="94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s="96" customFormat="1" ht="19.5" customHeight="1">
      <c r="A5" s="81" t="s">
        <v>118</v>
      </c>
      <c r="B5" s="311"/>
      <c r="C5" s="312"/>
      <c r="D5" s="80"/>
      <c r="E5" s="81" t="s">
        <v>119</v>
      </c>
      <c r="F5" s="1"/>
      <c r="G5" s="82"/>
      <c r="H5" s="81" t="s">
        <v>120</v>
      </c>
      <c r="I5" s="315"/>
      <c r="J5" s="312"/>
      <c r="K5" s="94"/>
      <c r="L5" s="94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s="96" customFormat="1" ht="19.5" customHeight="1">
      <c r="A6" s="81" t="s">
        <v>121</v>
      </c>
      <c r="B6" s="311"/>
      <c r="C6" s="312"/>
      <c r="D6" s="80"/>
      <c r="E6" s="81" t="s">
        <v>122</v>
      </c>
      <c r="F6" s="1"/>
      <c r="G6" s="82"/>
      <c r="H6" s="81" t="s">
        <v>123</v>
      </c>
      <c r="I6" s="315"/>
      <c r="J6" s="312"/>
      <c r="K6" s="94"/>
      <c r="L6" s="94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2" s="96" customFormat="1" ht="19.5" customHeight="1">
      <c r="A7" s="81" t="s">
        <v>124</v>
      </c>
      <c r="B7" s="311"/>
      <c r="C7" s="312"/>
      <c r="D7" s="125"/>
      <c r="E7" s="81" t="s">
        <v>125</v>
      </c>
      <c r="F7" s="1"/>
      <c r="G7" s="82"/>
      <c r="H7" s="81" t="s">
        <v>126</v>
      </c>
      <c r="I7" s="315"/>
      <c r="J7" s="312"/>
      <c r="K7" s="94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2" s="96" customFormat="1" ht="19.5" customHeight="1">
      <c r="A8" s="81" t="s">
        <v>127</v>
      </c>
      <c r="B8" s="311"/>
      <c r="C8" s="312"/>
      <c r="D8" s="80"/>
      <c r="E8" s="81" t="s">
        <v>128</v>
      </c>
      <c r="F8" s="78"/>
      <c r="G8" s="82"/>
      <c r="H8" s="81" t="s">
        <v>129</v>
      </c>
      <c r="I8" s="315"/>
      <c r="J8" s="312"/>
      <c r="K8" s="91"/>
      <c r="L8" s="51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12" s="97" customFormat="1" ht="19.5" customHeight="1" thickBot="1">
      <c r="A9" s="83" t="s">
        <v>0</v>
      </c>
      <c r="B9" s="313"/>
      <c r="C9" s="314"/>
      <c r="D9" s="84"/>
      <c r="E9" s="83" t="s">
        <v>44</v>
      </c>
      <c r="F9" s="316"/>
      <c r="G9" s="314"/>
      <c r="H9" s="85"/>
      <c r="I9" s="86"/>
      <c r="J9" s="87"/>
      <c r="K9" s="91"/>
      <c r="L9" s="51"/>
    </row>
    <row r="10" spans="1:11" ht="19.5" customHeight="1" thickBot="1">
      <c r="A10" s="74"/>
      <c r="B10" s="75" t="s">
        <v>1</v>
      </c>
      <c r="C10" s="76"/>
      <c r="D10" s="268" t="s">
        <v>56</v>
      </c>
      <c r="E10" s="269"/>
      <c r="F10" s="269"/>
      <c r="G10" s="269"/>
      <c r="H10" s="269"/>
      <c r="I10" s="269"/>
      <c r="J10" s="270"/>
      <c r="K10" s="37"/>
    </row>
    <row r="11" spans="1:11" ht="19.5" customHeight="1">
      <c r="A11" s="68"/>
      <c r="B11" s="69" t="s">
        <v>2</v>
      </c>
      <c r="C11" s="70"/>
      <c r="D11" s="71"/>
      <c r="E11" s="72" t="s">
        <v>37</v>
      </c>
      <c r="F11" s="167" t="s">
        <v>109</v>
      </c>
      <c r="G11" s="73"/>
      <c r="H11" s="72" t="s">
        <v>38</v>
      </c>
      <c r="I11" s="285" t="s">
        <v>109</v>
      </c>
      <c r="J11" s="286"/>
      <c r="K11" s="51"/>
    </row>
    <row r="12" spans="1:10" ht="19.5" customHeight="1">
      <c r="A12" s="14"/>
      <c r="B12" s="15" t="s">
        <v>4</v>
      </c>
      <c r="C12" s="3"/>
      <c r="D12" s="18"/>
      <c r="E12" s="19" t="s">
        <v>39</v>
      </c>
      <c r="F12" s="278">
        <f>IF(ISNUMBER(F11),(F11)/(1+(0.01*C14)),(""))</f>
      </c>
      <c r="G12" s="17"/>
      <c r="H12" s="16" t="s">
        <v>5</v>
      </c>
      <c r="I12" s="303" t="s">
        <v>109</v>
      </c>
      <c r="J12" s="304"/>
    </row>
    <row r="13" spans="1:10" ht="19.5" customHeight="1" thickBot="1">
      <c r="A13" s="20"/>
      <c r="B13" s="21" t="s">
        <v>57</v>
      </c>
      <c r="C13" s="4">
        <f>IF(ISNUMBER(C12),C11-C12,(""))</f>
      </c>
      <c r="D13" s="279" t="s">
        <v>40</v>
      </c>
      <c r="E13" s="280"/>
      <c r="F13" s="278"/>
      <c r="G13" s="22"/>
      <c r="H13" s="23" t="s">
        <v>63</v>
      </c>
      <c r="I13" s="281">
        <f>IF(ISNUMBER(I11),(I11-I12),(""))</f>
      </c>
      <c r="J13" s="297"/>
    </row>
    <row r="14" spans="1:10" ht="19.5" customHeight="1">
      <c r="A14" s="24"/>
      <c r="B14" s="25" t="s">
        <v>6</v>
      </c>
      <c r="C14" s="276" t="str">
        <f>IF(ISNUMBER(C13),((C13/C12)*100),("0"))</f>
        <v>0</v>
      </c>
      <c r="D14" s="26"/>
      <c r="E14" s="27" t="s">
        <v>7</v>
      </c>
      <c r="F14" s="181" t="s">
        <v>109</v>
      </c>
      <c r="G14" s="28"/>
      <c r="H14" s="29" t="s">
        <v>62</v>
      </c>
      <c r="I14" s="281">
        <f>IF(ISNUMBER(I13),(I13+F18),(""))</f>
      </c>
      <c r="J14" s="297"/>
    </row>
    <row r="15" spans="1:10" ht="19.5" customHeight="1" thickBot="1">
      <c r="A15" s="30"/>
      <c r="B15" s="31" t="s">
        <v>8</v>
      </c>
      <c r="C15" s="277"/>
      <c r="D15" s="32"/>
      <c r="E15" s="33" t="s">
        <v>9</v>
      </c>
      <c r="F15" s="181" t="s">
        <v>109</v>
      </c>
      <c r="G15" s="34"/>
      <c r="H15" s="35" t="s">
        <v>10</v>
      </c>
      <c r="I15" s="281">
        <f>IF(ISNUMBER(I13),(F12-(I13+F18)),(""))</f>
      </c>
      <c r="J15" s="297"/>
    </row>
    <row r="16" spans="1:10" ht="19.5" customHeight="1" thickBot="1">
      <c r="A16" s="36" t="s">
        <v>11</v>
      </c>
      <c r="B16" s="37"/>
      <c r="C16" s="38"/>
      <c r="D16" s="39"/>
      <c r="E16" s="40" t="s">
        <v>60</v>
      </c>
      <c r="F16" s="5">
        <f>IF(ISNUMBER(F15),(F15-F14),(""))</f>
      </c>
      <c r="G16" s="300" t="s">
        <v>61</v>
      </c>
      <c r="H16" s="300"/>
      <c r="I16" s="305"/>
      <c r="J16" s="306"/>
    </row>
    <row r="17" spans="1:10" ht="19.5" customHeight="1" thickBot="1">
      <c r="A17" s="36" t="s">
        <v>45</v>
      </c>
      <c r="B17" s="37"/>
      <c r="C17" s="38"/>
      <c r="D17" s="39"/>
      <c r="E17" s="41" t="s">
        <v>59</v>
      </c>
      <c r="F17" s="241" t="s">
        <v>109</v>
      </c>
      <c r="G17" s="42"/>
      <c r="H17" s="43" t="s">
        <v>12</v>
      </c>
      <c r="I17" s="307">
        <f>IF(ISNUMBER(I15),((I15/F12)*100),(""))</f>
      </c>
      <c r="J17" s="308"/>
    </row>
    <row r="18" spans="1:18" ht="19.5" customHeight="1" thickBot="1">
      <c r="A18" s="265" t="s">
        <v>13</v>
      </c>
      <c r="B18" s="266"/>
      <c r="C18" s="267"/>
      <c r="D18" s="44"/>
      <c r="E18" s="45" t="s">
        <v>41</v>
      </c>
      <c r="F18" s="281">
        <f>IF(ISNUMBER(F16),F16+F17,"")</f>
      </c>
      <c r="G18" s="301" t="s">
        <v>42</v>
      </c>
      <c r="H18" s="302"/>
      <c r="I18" s="309"/>
      <c r="J18" s="310"/>
      <c r="L18" s="98"/>
      <c r="M18" s="6"/>
      <c r="N18"/>
      <c r="O18"/>
      <c r="P18"/>
      <c r="Q18"/>
      <c r="R18"/>
    </row>
    <row r="19" spans="1:18" ht="19.5" customHeight="1" thickBot="1">
      <c r="A19" s="46"/>
      <c r="B19" s="47" t="s">
        <v>79</v>
      </c>
      <c r="C19" s="7"/>
      <c r="D19" s="283" t="s">
        <v>58</v>
      </c>
      <c r="E19" s="284"/>
      <c r="F19" s="282"/>
      <c r="G19" s="48"/>
      <c r="H19" s="49" t="s">
        <v>14</v>
      </c>
      <c r="I19" s="295"/>
      <c r="J19" s="296"/>
      <c r="L19" s="98"/>
      <c r="M19" s="6"/>
      <c r="N19"/>
      <c r="O19"/>
      <c r="P19"/>
      <c r="Q19"/>
      <c r="R19"/>
    </row>
    <row r="20" spans="1:18" ht="19.5" customHeight="1" thickBot="1">
      <c r="A20" s="50"/>
      <c r="B20" s="6"/>
      <c r="L20" s="98"/>
      <c r="M20" s="6"/>
      <c r="N20"/>
      <c r="O20"/>
      <c r="P20"/>
      <c r="Q20"/>
      <c r="R20"/>
    </row>
    <row r="21" spans="1:11" ht="19.5" customHeight="1" thickBot="1">
      <c r="A21" s="271" t="s">
        <v>15</v>
      </c>
      <c r="B21" s="272"/>
      <c r="C21" s="272"/>
      <c r="D21" s="272"/>
      <c r="E21" s="272"/>
      <c r="F21" s="272"/>
      <c r="G21" s="272"/>
      <c r="H21" s="272"/>
      <c r="I21" s="272"/>
      <c r="J21" s="273"/>
      <c r="K21" s="99"/>
    </row>
    <row r="22" spans="1:11" ht="19.5" customHeight="1">
      <c r="A22" s="138"/>
      <c r="B22" s="139"/>
      <c r="C22" s="61" t="s">
        <v>16</v>
      </c>
      <c r="D22" s="62" t="s">
        <v>17</v>
      </c>
      <c r="E22" s="63" t="s">
        <v>18</v>
      </c>
      <c r="F22" s="55"/>
      <c r="G22" s="64" t="s">
        <v>19</v>
      </c>
      <c r="H22" s="65" t="s">
        <v>20</v>
      </c>
      <c r="I22" s="66"/>
      <c r="J22" s="67"/>
      <c r="K22" s="100"/>
    </row>
    <row r="23" spans="1:12" ht="19.5" customHeight="1" thickBot="1">
      <c r="A23" s="317" t="s">
        <v>65</v>
      </c>
      <c r="B23" s="318"/>
      <c r="C23" s="52" t="s">
        <v>21</v>
      </c>
      <c r="D23" s="53" t="s">
        <v>21</v>
      </c>
      <c r="E23" s="54" t="s">
        <v>22</v>
      </c>
      <c r="F23" s="55"/>
      <c r="G23" s="56" t="s">
        <v>23</v>
      </c>
      <c r="H23" s="57" t="s">
        <v>24</v>
      </c>
      <c r="I23" s="58" t="s">
        <v>25</v>
      </c>
      <c r="J23" s="59"/>
      <c r="K23" s="101"/>
      <c r="L23" s="102"/>
    </row>
    <row r="24" spans="1:12" ht="19.5" customHeight="1">
      <c r="A24" s="319" t="s">
        <v>66</v>
      </c>
      <c r="B24" s="320"/>
      <c r="C24" s="8" t="s">
        <v>109</v>
      </c>
      <c r="D24" s="9" t="e">
        <f aca="true" t="shared" si="0" ref="D24:D35">IF(C24&gt;0,100*(C24/$I$14),(""))</f>
        <v>#VALUE!</v>
      </c>
      <c r="E24" s="293">
        <f>IF(ISNUMBER(D24),(100-D24),100)</f>
        <v>100</v>
      </c>
      <c r="F24" s="294"/>
      <c r="G24" s="10"/>
      <c r="H24" s="11"/>
      <c r="I24" s="291" t="str">
        <f aca="true" t="shared" si="1" ref="I24:I35">IF(G24&gt;0,G24-E24,(" "))</f>
        <v> </v>
      </c>
      <c r="J24" s="292"/>
      <c r="K24" s="101"/>
      <c r="L24" s="102"/>
    </row>
    <row r="25" spans="1:12" ht="19.5" customHeight="1">
      <c r="A25" s="319" t="s">
        <v>67</v>
      </c>
      <c r="B25" s="320"/>
      <c r="C25" s="8" t="s">
        <v>109</v>
      </c>
      <c r="D25" s="9" t="e">
        <f t="shared" si="0"/>
        <v>#VALUE!</v>
      </c>
      <c r="E25" s="256">
        <f>IF(ISNUMBER(D25),(E24-D25),E24)</f>
        <v>100</v>
      </c>
      <c r="F25" s="257"/>
      <c r="G25" s="10"/>
      <c r="H25" s="11"/>
      <c r="I25" s="291" t="str">
        <f t="shared" si="1"/>
        <v> </v>
      </c>
      <c r="J25" s="292"/>
      <c r="K25" s="101"/>
      <c r="L25" s="102"/>
    </row>
    <row r="26" spans="1:12" ht="19.5" customHeight="1">
      <c r="A26" s="319" t="s">
        <v>68</v>
      </c>
      <c r="B26" s="320"/>
      <c r="C26" s="8" t="s">
        <v>109</v>
      </c>
      <c r="D26" s="9" t="e">
        <f t="shared" si="0"/>
        <v>#VALUE!</v>
      </c>
      <c r="E26" s="256">
        <f aca="true" t="shared" si="2" ref="E26:E35">IF(ISNUMBER(D26),(E25-D26),E25)</f>
        <v>100</v>
      </c>
      <c r="F26" s="257"/>
      <c r="G26" s="10"/>
      <c r="H26" s="11"/>
      <c r="I26" s="291" t="str">
        <f t="shared" si="1"/>
        <v> </v>
      </c>
      <c r="J26" s="292"/>
      <c r="K26" s="101"/>
      <c r="L26" s="102"/>
    </row>
    <row r="27" spans="1:12" ht="19.5" customHeight="1">
      <c r="A27" s="319" t="s">
        <v>69</v>
      </c>
      <c r="B27" s="320"/>
      <c r="C27" s="8" t="s">
        <v>109</v>
      </c>
      <c r="D27" s="9" t="e">
        <f t="shared" si="0"/>
        <v>#VALUE!</v>
      </c>
      <c r="E27" s="256">
        <f t="shared" si="2"/>
        <v>100</v>
      </c>
      <c r="F27" s="257"/>
      <c r="G27" s="10"/>
      <c r="H27" s="11"/>
      <c r="I27" s="291" t="str">
        <f t="shared" si="1"/>
        <v> </v>
      </c>
      <c r="J27" s="292"/>
      <c r="K27" s="101"/>
      <c r="L27" s="102"/>
    </row>
    <row r="28" spans="1:12" ht="19.5" customHeight="1">
      <c r="A28" s="319" t="s">
        <v>70</v>
      </c>
      <c r="B28" s="320"/>
      <c r="C28" s="181" t="s">
        <v>109</v>
      </c>
      <c r="D28" s="9" t="e">
        <f t="shared" si="0"/>
        <v>#VALUE!</v>
      </c>
      <c r="E28" s="256">
        <f t="shared" si="2"/>
        <v>100</v>
      </c>
      <c r="F28" s="257"/>
      <c r="G28" s="10"/>
      <c r="H28" s="11"/>
      <c r="I28" s="291" t="str">
        <f t="shared" si="1"/>
        <v> </v>
      </c>
      <c r="J28" s="292"/>
      <c r="K28" s="101"/>
      <c r="L28" s="102"/>
    </row>
    <row r="29" spans="1:12" ht="19.5" customHeight="1">
      <c r="A29" s="319" t="s">
        <v>71</v>
      </c>
      <c r="B29" s="320"/>
      <c r="C29" s="181" t="s">
        <v>109</v>
      </c>
      <c r="D29" s="9" t="e">
        <f t="shared" si="0"/>
        <v>#VALUE!</v>
      </c>
      <c r="E29" s="256">
        <f t="shared" si="2"/>
        <v>100</v>
      </c>
      <c r="F29" s="257"/>
      <c r="G29" s="10"/>
      <c r="H29" s="11"/>
      <c r="I29" s="291" t="str">
        <f t="shared" si="1"/>
        <v> </v>
      </c>
      <c r="J29" s="292"/>
      <c r="K29" s="101"/>
      <c r="L29" s="102"/>
    </row>
    <row r="30" spans="1:12" ht="19.5" customHeight="1">
      <c r="A30" s="319" t="s">
        <v>72</v>
      </c>
      <c r="B30" s="320"/>
      <c r="C30" s="181" t="s">
        <v>109</v>
      </c>
      <c r="D30" s="9" t="e">
        <f t="shared" si="0"/>
        <v>#VALUE!</v>
      </c>
      <c r="E30" s="256">
        <f t="shared" si="2"/>
        <v>100</v>
      </c>
      <c r="F30" s="257"/>
      <c r="G30" s="10"/>
      <c r="H30" s="11"/>
      <c r="I30" s="291" t="str">
        <f t="shared" si="1"/>
        <v> </v>
      </c>
      <c r="J30" s="292"/>
      <c r="K30" s="101"/>
      <c r="L30" s="102"/>
    </row>
    <row r="31" spans="1:12" ht="19.5" customHeight="1">
      <c r="A31" s="319" t="s">
        <v>73</v>
      </c>
      <c r="B31" s="320"/>
      <c r="C31" s="181" t="s">
        <v>109</v>
      </c>
      <c r="D31" s="9" t="e">
        <f t="shared" si="0"/>
        <v>#VALUE!</v>
      </c>
      <c r="E31" s="256">
        <f t="shared" si="2"/>
        <v>100</v>
      </c>
      <c r="F31" s="257"/>
      <c r="G31" s="10"/>
      <c r="H31" s="11"/>
      <c r="I31" s="291" t="str">
        <f t="shared" si="1"/>
        <v> </v>
      </c>
      <c r="J31" s="292"/>
      <c r="K31" s="101"/>
      <c r="L31" s="102"/>
    </row>
    <row r="32" spans="1:12" ht="19.5" customHeight="1">
      <c r="A32" s="319" t="s">
        <v>74</v>
      </c>
      <c r="B32" s="320"/>
      <c r="C32" s="181" t="s">
        <v>109</v>
      </c>
      <c r="D32" s="9" t="e">
        <f t="shared" si="0"/>
        <v>#VALUE!</v>
      </c>
      <c r="E32" s="256">
        <f t="shared" si="2"/>
        <v>100</v>
      </c>
      <c r="F32" s="257"/>
      <c r="G32" s="10"/>
      <c r="H32" s="11"/>
      <c r="I32" s="291" t="str">
        <f t="shared" si="1"/>
        <v> </v>
      </c>
      <c r="J32" s="292"/>
      <c r="K32" s="101"/>
      <c r="L32" s="102"/>
    </row>
    <row r="33" spans="1:12" ht="19.5" customHeight="1">
      <c r="A33" s="319" t="s">
        <v>75</v>
      </c>
      <c r="B33" s="320"/>
      <c r="C33" s="181" t="s">
        <v>109</v>
      </c>
      <c r="D33" s="9" t="e">
        <f t="shared" si="0"/>
        <v>#VALUE!</v>
      </c>
      <c r="E33" s="256">
        <f t="shared" si="2"/>
        <v>100</v>
      </c>
      <c r="F33" s="257"/>
      <c r="G33" s="10"/>
      <c r="H33" s="11"/>
      <c r="I33" s="291" t="str">
        <f t="shared" si="1"/>
        <v> </v>
      </c>
      <c r="J33" s="292"/>
      <c r="K33" s="101"/>
      <c r="L33" s="102"/>
    </row>
    <row r="34" spans="1:12" ht="19.5" customHeight="1">
      <c r="A34" s="319" t="s">
        <v>76</v>
      </c>
      <c r="B34" s="320"/>
      <c r="C34" s="181" t="s">
        <v>109</v>
      </c>
      <c r="D34" s="9" t="e">
        <f t="shared" si="0"/>
        <v>#VALUE!</v>
      </c>
      <c r="E34" s="256">
        <f t="shared" si="2"/>
        <v>100</v>
      </c>
      <c r="F34" s="257"/>
      <c r="G34" s="10"/>
      <c r="H34" s="11"/>
      <c r="I34" s="291" t="str">
        <f t="shared" si="1"/>
        <v> </v>
      </c>
      <c r="J34" s="292"/>
      <c r="K34" s="101"/>
      <c r="L34" s="102"/>
    </row>
    <row r="35" spans="1:11" ht="19.5" customHeight="1" thickBot="1">
      <c r="A35" s="319" t="s">
        <v>77</v>
      </c>
      <c r="B35" s="320"/>
      <c r="C35" s="181" t="s">
        <v>109</v>
      </c>
      <c r="D35" s="9" t="e">
        <f t="shared" si="0"/>
        <v>#VALUE!</v>
      </c>
      <c r="E35" s="256">
        <f t="shared" si="2"/>
        <v>100</v>
      </c>
      <c r="F35" s="257"/>
      <c r="G35" s="12"/>
      <c r="H35" s="8"/>
      <c r="I35" s="291" t="str">
        <f t="shared" si="1"/>
        <v> </v>
      </c>
      <c r="J35" s="292"/>
      <c r="K35" s="99"/>
    </row>
    <row r="36" spans="1:11" ht="19.5" customHeight="1">
      <c r="A36" s="254" t="s">
        <v>26</v>
      </c>
      <c r="B36" s="255"/>
      <c r="C36" s="167" t="s">
        <v>109</v>
      </c>
      <c r="D36" s="9" t="e">
        <f>IF(C36&gt;0,100*(C36+F18)/$I$14,"")</f>
        <v>#VALUE!</v>
      </c>
      <c r="E36" s="287"/>
      <c r="F36" s="288"/>
      <c r="G36" s="133"/>
      <c r="H36" s="134"/>
      <c r="I36" s="298"/>
      <c r="J36" s="299"/>
      <c r="K36" s="51"/>
    </row>
    <row r="37" spans="1:11" ht="19.5" customHeight="1" thickBot="1">
      <c r="A37" s="252" t="s">
        <v>27</v>
      </c>
      <c r="B37" s="253"/>
      <c r="C37" s="126">
        <f>IF(ISNUMBER(C36),SUM(C24:C36,F18),"")</f>
      </c>
      <c r="D37" s="127" t="str">
        <f>IF(ISTEXT(C37),(" "),IF(C37&gt;I14+(I14*0.003),"Sum of weights TOLERANCE ERROR",IF(C37&lt;I14-(I14*0.003),"Sum of weights TOLERANCE ERROR",(" "))))</f>
        <v> </v>
      </c>
      <c r="E37" s="128"/>
      <c r="F37" s="128"/>
      <c r="G37" s="129"/>
      <c r="H37" s="129"/>
      <c r="I37" s="129"/>
      <c r="J37" s="130"/>
      <c r="K37" s="51"/>
    </row>
    <row r="38" spans="1:11" ht="19.5" customHeight="1">
      <c r="A38" s="6" t="s">
        <v>28</v>
      </c>
      <c r="B38" s="246"/>
      <c r="C38" s="247"/>
      <c r="D38" s="247"/>
      <c r="E38" s="247"/>
      <c r="F38" s="247"/>
      <c r="G38" s="247"/>
      <c r="H38" s="247"/>
      <c r="I38" s="247"/>
      <c r="J38" s="247"/>
      <c r="K38" s="51"/>
    </row>
    <row r="39" spans="1:11" s="105" customFormat="1" ht="19.5" customHeight="1">
      <c r="A39" s="103"/>
      <c r="B39" s="248"/>
      <c r="C39" s="248"/>
      <c r="D39" s="248"/>
      <c r="E39" s="248"/>
      <c r="F39" s="248"/>
      <c r="G39" s="248"/>
      <c r="H39" s="248"/>
      <c r="I39" s="248"/>
      <c r="J39" s="248"/>
      <c r="K39" s="104"/>
    </row>
    <row r="40" spans="1:10" ht="19.5" customHeight="1">
      <c r="A40" s="106"/>
      <c r="B40" s="249"/>
      <c r="C40" s="249"/>
      <c r="D40" s="249"/>
      <c r="E40" s="249"/>
      <c r="F40" s="249"/>
      <c r="G40" s="249"/>
      <c r="H40" s="249"/>
      <c r="I40" s="249"/>
      <c r="J40" s="249"/>
    </row>
    <row r="41" spans="1:10" ht="19.5" customHeight="1">
      <c r="A41" s="107" t="s">
        <v>29</v>
      </c>
      <c r="B41" s="260"/>
      <c r="C41" s="261"/>
      <c r="D41" s="261"/>
      <c r="E41" s="261"/>
      <c r="F41" s="107" t="s">
        <v>30</v>
      </c>
      <c r="G41" s="263"/>
      <c r="H41" s="261"/>
      <c r="I41" s="261"/>
      <c r="J41" s="261"/>
    </row>
    <row r="42" spans="1:10" ht="19.5" customHeight="1">
      <c r="A42" s="107" t="s">
        <v>31</v>
      </c>
      <c r="B42" s="260"/>
      <c r="C42" s="261"/>
      <c r="D42" s="261"/>
      <c r="E42" s="261"/>
      <c r="F42" s="107" t="s">
        <v>31</v>
      </c>
      <c r="G42" s="264"/>
      <c r="H42" s="261"/>
      <c r="I42" s="261"/>
      <c r="J42" s="261"/>
    </row>
    <row r="43" spans="1:10" ht="19.5" customHeight="1">
      <c r="A43" s="69" t="s">
        <v>32</v>
      </c>
      <c r="B43" s="262"/>
      <c r="C43" s="261"/>
      <c r="D43" s="261"/>
      <c r="E43" s="261"/>
      <c r="F43" s="107" t="s">
        <v>32</v>
      </c>
      <c r="G43" s="262"/>
      <c r="H43" s="261"/>
      <c r="I43" s="261"/>
      <c r="J43" s="261"/>
    </row>
    <row r="44" spans="1:11" s="113" customFormat="1" ht="19.5" customHeight="1">
      <c r="A44" s="108"/>
      <c r="B44" s="109"/>
      <c r="C44" s="242" t="s">
        <v>46</v>
      </c>
      <c r="D44" s="243" t="s">
        <v>47</v>
      </c>
      <c r="E44" s="110"/>
      <c r="F44" s="244" t="s">
        <v>49</v>
      </c>
      <c r="G44" s="245"/>
      <c r="H44" s="108"/>
      <c r="I44" s="111"/>
      <c r="J44" s="112"/>
      <c r="K44" s="109"/>
    </row>
    <row r="45" spans="1:11" ht="19.5" customHeight="1">
      <c r="A45" s="114"/>
      <c r="B45" s="115"/>
      <c r="C45" s="115"/>
      <c r="D45" s="115"/>
      <c r="E45" s="115"/>
      <c r="F45" s="116"/>
      <c r="G45" s="13"/>
      <c r="H45" s="117"/>
      <c r="I45" s="117"/>
      <c r="J45" s="117"/>
      <c r="K45" s="100"/>
    </row>
    <row r="46" spans="1:11" ht="19.5" customHeight="1">
      <c r="A46" s="114"/>
      <c r="B46" s="115"/>
      <c r="C46" s="115"/>
      <c r="D46" s="115"/>
      <c r="E46" s="118"/>
      <c r="F46" s="119"/>
      <c r="G46" s="120"/>
      <c r="H46" s="117"/>
      <c r="I46" s="117"/>
      <c r="J46" s="117"/>
      <c r="K46" s="100"/>
    </row>
    <row r="47" spans="1:11" ht="19.5" customHeight="1">
      <c r="A47" s="114"/>
      <c r="B47" s="121"/>
      <c r="C47" s="121"/>
      <c r="D47" s="121"/>
      <c r="E47" s="122"/>
      <c r="F47" s="123"/>
      <c r="G47" s="117"/>
      <c r="H47" s="117"/>
      <c r="I47" s="117"/>
      <c r="J47" s="117"/>
      <c r="K47" s="100"/>
    </row>
    <row r="48" spans="1:11" ht="12.75" customHeight="1">
      <c r="A48" s="37"/>
      <c r="B48" s="37"/>
      <c r="C48" s="37"/>
      <c r="D48" s="37"/>
      <c r="E48" s="37"/>
      <c r="F48" s="37"/>
      <c r="G48" s="124"/>
      <c r="H48" s="124"/>
      <c r="I48" s="124"/>
      <c r="J48" s="124"/>
      <c r="K48" s="10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74" ht="12">
      <c r="A74" t="s">
        <v>33</v>
      </c>
    </row>
    <row r="75" ht="12">
      <c r="A75" t="s">
        <v>53</v>
      </c>
    </row>
    <row r="76" ht="12">
      <c r="A76" t="s">
        <v>34</v>
      </c>
    </row>
    <row r="77" ht="12">
      <c r="A77" t="s">
        <v>54</v>
      </c>
    </row>
    <row r="78" ht="12">
      <c r="A78" t="s">
        <v>43</v>
      </c>
    </row>
    <row r="79" ht="12">
      <c r="A79" t="s">
        <v>80</v>
      </c>
    </row>
    <row r="80" ht="12">
      <c r="A80" t="s">
        <v>35</v>
      </c>
    </row>
    <row r="81" ht="12">
      <c r="A81" t="s">
        <v>36</v>
      </c>
    </row>
  </sheetData>
  <mergeCells count="80">
    <mergeCell ref="A33:B33"/>
    <mergeCell ref="A37:B37"/>
    <mergeCell ref="A36:B36"/>
    <mergeCell ref="A35:B35"/>
    <mergeCell ref="A34:B34"/>
    <mergeCell ref="E32:F32"/>
    <mergeCell ref="E33:F33"/>
    <mergeCell ref="A30:B30"/>
    <mergeCell ref="A31:B31"/>
    <mergeCell ref="B42:E42"/>
    <mergeCell ref="B43:E43"/>
    <mergeCell ref="G41:J41"/>
    <mergeCell ref="G42:J42"/>
    <mergeCell ref="G43:J43"/>
    <mergeCell ref="B41:E41"/>
    <mergeCell ref="B38:J40"/>
    <mergeCell ref="A32:B32"/>
    <mergeCell ref="A24:B24"/>
    <mergeCell ref="A25:B25"/>
    <mergeCell ref="A26:B26"/>
    <mergeCell ref="A27:B27"/>
    <mergeCell ref="A28:B28"/>
    <mergeCell ref="A29:B29"/>
    <mergeCell ref="A18:C18"/>
    <mergeCell ref="D10:J10"/>
    <mergeCell ref="A21:J21"/>
    <mergeCell ref="A23:B23"/>
    <mergeCell ref="C14:C15"/>
    <mergeCell ref="F12:F13"/>
    <mergeCell ref="D13:E13"/>
    <mergeCell ref="F18:F19"/>
    <mergeCell ref="D19:E19"/>
    <mergeCell ref="I11:J11"/>
    <mergeCell ref="E31:F31"/>
    <mergeCell ref="E30:F30"/>
    <mergeCell ref="E29:F29"/>
    <mergeCell ref="E36:F36"/>
    <mergeCell ref="E35:F35"/>
    <mergeCell ref="E34:F34"/>
    <mergeCell ref="I27:J27"/>
    <mergeCell ref="I28:J28"/>
    <mergeCell ref="E24:F24"/>
    <mergeCell ref="E25:F25"/>
    <mergeCell ref="E28:F28"/>
    <mergeCell ref="E27:F27"/>
    <mergeCell ref="E26:F26"/>
    <mergeCell ref="I24:J24"/>
    <mergeCell ref="I25:J25"/>
    <mergeCell ref="I26:J26"/>
    <mergeCell ref="I36:J36"/>
    <mergeCell ref="I29:J29"/>
    <mergeCell ref="I30:J30"/>
    <mergeCell ref="I31:J31"/>
    <mergeCell ref="I32:J32"/>
    <mergeCell ref="I33:J33"/>
    <mergeCell ref="I34:J34"/>
    <mergeCell ref="I35:J35"/>
    <mergeCell ref="G18:H18"/>
    <mergeCell ref="I12:J12"/>
    <mergeCell ref="I15:J16"/>
    <mergeCell ref="I17:J18"/>
    <mergeCell ref="I19:J19"/>
    <mergeCell ref="I13:J13"/>
    <mergeCell ref="I14:J14"/>
    <mergeCell ref="B5:C5"/>
    <mergeCell ref="B6:C6"/>
    <mergeCell ref="B7:C7"/>
    <mergeCell ref="G16:H16"/>
    <mergeCell ref="B8:C8"/>
    <mergeCell ref="B9:C9"/>
    <mergeCell ref="B2:C2"/>
    <mergeCell ref="F2:J2"/>
    <mergeCell ref="F9:G9"/>
    <mergeCell ref="I4:J4"/>
    <mergeCell ref="I5:J5"/>
    <mergeCell ref="I6:J6"/>
    <mergeCell ref="I7:J7"/>
    <mergeCell ref="I8:J8"/>
    <mergeCell ref="B3:C3"/>
    <mergeCell ref="B4:C4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7"/>
  <headerFooter alignWithMargins="0">
    <oddHeader>&amp;C&amp;20N&amp;14orth&amp;20E&amp;14ast&amp;20 T&amp;14ransportation&amp;20 T&amp;14raining &amp;20&amp;&amp; C&amp;14ertification &amp;20P&amp;14rogram</oddHeader>
    <oddFooter>&amp;LRev.10/22/09&amp;C&amp;"Times New Roman,Regular"&amp;14CT    MA    ME    NH    NY    RI    VT&amp;R&amp;"Arial,Bold"T164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2">
    <pageSetUpPr fitToPage="1"/>
  </sheetPr>
  <dimension ref="A1:V81"/>
  <sheetViews>
    <sheetView showGridLines="0" zoomScaleSheetLayoutView="75" workbookViewId="0" topLeftCell="A1">
      <selection activeCell="F8" sqref="F8"/>
    </sheetView>
  </sheetViews>
  <sheetFormatPr defaultColWidth="9.140625" defaultRowHeight="12.75"/>
  <cols>
    <col min="1" max="1" width="12.7109375" style="51" customWidth="1"/>
    <col min="2" max="2" width="11.421875" style="51" customWidth="1"/>
    <col min="3" max="3" width="12.28125" style="51" customWidth="1"/>
    <col min="4" max="4" width="12.140625" style="51" customWidth="1"/>
    <col min="5" max="5" width="12.8515625" style="51" customWidth="1"/>
    <col min="6" max="6" width="13.00390625" style="51" customWidth="1"/>
    <col min="7" max="7" width="14.140625" style="51" customWidth="1"/>
    <col min="8" max="8" width="10.421875" style="51" customWidth="1"/>
    <col min="9" max="9" width="8.8515625" style="51" customWidth="1"/>
    <col min="10" max="10" width="4.7109375" style="51" customWidth="1"/>
    <col min="11" max="11" width="10.421875" style="91" customWidth="1"/>
    <col min="12" max="12" width="7.00390625" style="51" customWidth="1"/>
    <col min="13" max="16384" width="9.140625" style="51" customWidth="1"/>
  </cols>
  <sheetData>
    <row r="1" spans="1:22" ht="19.5" customHeight="1">
      <c r="A1" s="334" t="s">
        <v>55</v>
      </c>
      <c r="B1" s="334"/>
      <c r="C1" s="334"/>
      <c r="D1" s="334"/>
      <c r="E1" s="334"/>
      <c r="F1" s="334"/>
      <c r="G1" s="334"/>
      <c r="H1" s="334"/>
      <c r="I1" s="334"/>
      <c r="J1" s="334"/>
      <c r="K1"/>
      <c r="L1"/>
      <c r="M1"/>
      <c r="N1"/>
      <c r="O1"/>
      <c r="P1"/>
      <c r="Q1"/>
      <c r="R1"/>
      <c r="S1"/>
      <c r="T1"/>
      <c r="U1"/>
      <c r="V1"/>
    </row>
    <row r="2" spans="1:22" s="93" customFormat="1" ht="19.5" customHeight="1">
      <c r="A2" s="141" t="s">
        <v>110</v>
      </c>
      <c r="B2" s="311"/>
      <c r="C2" s="311"/>
      <c r="D2" s="144"/>
      <c r="E2" s="145" t="s">
        <v>111</v>
      </c>
      <c r="F2" s="315"/>
      <c r="G2" s="315"/>
      <c r="H2" s="315"/>
      <c r="I2" s="315"/>
      <c r="J2" s="315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s="96" customFormat="1" ht="19.5" customHeight="1">
      <c r="A3" s="145" t="s">
        <v>112</v>
      </c>
      <c r="B3" s="311"/>
      <c r="C3" s="311"/>
      <c r="D3" s="147"/>
      <c r="E3" s="145" t="s">
        <v>113</v>
      </c>
      <c r="F3" s="1"/>
      <c r="G3" s="143"/>
      <c r="H3" s="145" t="s">
        <v>114</v>
      </c>
      <c r="I3" s="240" t="s">
        <v>95</v>
      </c>
      <c r="J3" s="148"/>
      <c r="K3" s="142"/>
      <c r="L3" s="142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s="96" customFormat="1" ht="19.5" customHeight="1">
      <c r="A4" s="141" t="s">
        <v>115</v>
      </c>
      <c r="B4" s="311"/>
      <c r="C4" s="311"/>
      <c r="D4" s="147"/>
      <c r="E4" s="145" t="s">
        <v>116</v>
      </c>
      <c r="F4" s="1"/>
      <c r="G4" s="143"/>
      <c r="H4" s="145" t="s">
        <v>117</v>
      </c>
      <c r="I4" s="315"/>
      <c r="J4" s="315"/>
      <c r="K4" s="142"/>
      <c r="L4" s="142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2" s="96" customFormat="1" ht="19.5" customHeight="1">
      <c r="A5" s="145" t="s">
        <v>118</v>
      </c>
      <c r="B5" s="311"/>
      <c r="C5" s="311"/>
      <c r="D5" s="147"/>
      <c r="E5" s="145" t="s">
        <v>119</v>
      </c>
      <c r="F5" s="1"/>
      <c r="G5" s="143"/>
      <c r="H5" s="145" t="s">
        <v>120</v>
      </c>
      <c r="I5" s="315"/>
      <c r="J5" s="315"/>
      <c r="K5" s="142"/>
      <c r="L5" s="142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96" customFormat="1" ht="19.5" customHeight="1">
      <c r="A6" s="145" t="s">
        <v>121</v>
      </c>
      <c r="B6" s="311"/>
      <c r="C6" s="311"/>
      <c r="D6" s="147"/>
      <c r="E6" s="145" t="s">
        <v>122</v>
      </c>
      <c r="F6" s="1"/>
      <c r="G6" s="143"/>
      <c r="H6" s="145" t="s">
        <v>123</v>
      </c>
      <c r="I6" s="315"/>
      <c r="J6" s="315"/>
      <c r="K6" s="142"/>
      <c r="L6" s="142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1:22" s="96" customFormat="1" ht="19.5" customHeight="1">
      <c r="A7" s="145" t="s">
        <v>124</v>
      </c>
      <c r="B7" s="311"/>
      <c r="C7" s="311"/>
      <c r="D7" s="150"/>
      <c r="E7" s="145" t="s">
        <v>125</v>
      </c>
      <c r="F7" s="1"/>
      <c r="G7" s="143"/>
      <c r="H7" s="145" t="s">
        <v>126</v>
      </c>
      <c r="I7" s="315"/>
      <c r="J7" s="315"/>
      <c r="K7" s="142"/>
      <c r="L7" s="142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22" s="96" customFormat="1" ht="19.5" customHeight="1">
      <c r="A8" s="145" t="s">
        <v>127</v>
      </c>
      <c r="B8" s="311"/>
      <c r="C8" s="311"/>
      <c r="D8" s="147"/>
      <c r="E8" s="145" t="s">
        <v>128</v>
      </c>
      <c r="F8" s="135" t="s">
        <v>3</v>
      </c>
      <c r="G8" s="143"/>
      <c r="H8" s="145" t="s">
        <v>129</v>
      </c>
      <c r="I8" s="315"/>
      <c r="J8" s="315"/>
      <c r="K8"/>
      <c r="L8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1:22" s="97" customFormat="1" ht="19.5" customHeight="1" thickBot="1">
      <c r="A9" s="151" t="s">
        <v>0</v>
      </c>
      <c r="B9" s="316"/>
      <c r="C9" s="316"/>
      <c r="D9" s="153"/>
      <c r="E9" s="151" t="s">
        <v>44</v>
      </c>
      <c r="F9" s="316"/>
      <c r="G9" s="316"/>
      <c r="H9" s="151"/>
      <c r="I9" s="154"/>
      <c r="J9" s="155"/>
      <c r="K9"/>
      <c r="L9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ht="19.5" customHeight="1" thickBot="1">
      <c r="A10" s="158"/>
      <c r="B10" s="159" t="s">
        <v>1</v>
      </c>
      <c r="C10" s="160"/>
      <c r="D10" s="362" t="s">
        <v>56</v>
      </c>
      <c r="E10" s="363"/>
      <c r="F10" s="363"/>
      <c r="G10" s="363"/>
      <c r="H10" s="363"/>
      <c r="I10" s="363"/>
      <c r="J10" s="364"/>
      <c r="K10"/>
      <c r="L10"/>
      <c r="M10"/>
      <c r="N10"/>
      <c r="O10"/>
      <c r="P10"/>
      <c r="Q10"/>
      <c r="R10"/>
      <c r="S10"/>
      <c r="T10"/>
      <c r="U10"/>
      <c r="V10"/>
    </row>
    <row r="11" spans="1:22" ht="19.5" customHeight="1">
      <c r="A11" s="162"/>
      <c r="B11" s="163" t="s">
        <v>2</v>
      </c>
      <c r="C11" s="164"/>
      <c r="D11" s="165"/>
      <c r="E11" s="166" t="s">
        <v>81</v>
      </c>
      <c r="F11" s="167" t="s">
        <v>80</v>
      </c>
      <c r="G11" s="168"/>
      <c r="H11" s="166" t="s">
        <v>82</v>
      </c>
      <c r="I11" s="378" t="s">
        <v>80</v>
      </c>
      <c r="J11" s="379"/>
      <c r="K11"/>
      <c r="L11"/>
      <c r="M11"/>
      <c r="N11"/>
      <c r="O11"/>
      <c r="P11"/>
      <c r="Q11"/>
      <c r="R11"/>
      <c r="S11"/>
      <c r="T11"/>
      <c r="U11"/>
      <c r="V11"/>
    </row>
    <row r="12" spans="1:22" ht="19.5" customHeight="1">
      <c r="A12" s="169"/>
      <c r="B12" s="145" t="s">
        <v>4</v>
      </c>
      <c r="C12" s="170"/>
      <c r="D12" s="171"/>
      <c r="E12" s="172" t="s">
        <v>83</v>
      </c>
      <c r="F12" s="370"/>
      <c r="G12" s="143"/>
      <c r="H12" s="141" t="s">
        <v>5</v>
      </c>
      <c r="I12" s="303" t="s">
        <v>80</v>
      </c>
      <c r="J12" s="337"/>
      <c r="K12"/>
      <c r="L12"/>
      <c r="M12"/>
      <c r="N12"/>
      <c r="O12"/>
      <c r="P12"/>
      <c r="Q12"/>
      <c r="R12"/>
      <c r="S12"/>
      <c r="T12"/>
      <c r="U12"/>
      <c r="V12"/>
    </row>
    <row r="13" spans="1:22" ht="19.5" customHeight="1" thickBot="1">
      <c r="A13" s="173"/>
      <c r="B13" s="174" t="s">
        <v>57</v>
      </c>
      <c r="C13" s="175" t="s">
        <v>109</v>
      </c>
      <c r="D13" s="372" t="s">
        <v>84</v>
      </c>
      <c r="E13" s="373"/>
      <c r="F13" s="371"/>
      <c r="G13" s="176"/>
      <c r="H13" s="177" t="s">
        <v>85</v>
      </c>
      <c r="I13" s="347"/>
      <c r="J13" s="348"/>
      <c r="K13"/>
      <c r="L13"/>
      <c r="M13"/>
      <c r="N13"/>
      <c r="O13"/>
      <c r="P13"/>
      <c r="Q13"/>
      <c r="R13"/>
      <c r="S13"/>
      <c r="T13"/>
      <c r="U13"/>
      <c r="V13"/>
    </row>
    <row r="14" spans="1:22" ht="19.5" customHeight="1">
      <c r="A14" s="178"/>
      <c r="B14" s="179" t="s">
        <v>6</v>
      </c>
      <c r="C14" s="368" t="s">
        <v>109</v>
      </c>
      <c r="D14" s="138"/>
      <c r="E14" s="180" t="s">
        <v>7</v>
      </c>
      <c r="F14" s="181" t="s">
        <v>80</v>
      </c>
      <c r="G14" s="182"/>
      <c r="H14" s="183" t="s">
        <v>86</v>
      </c>
      <c r="I14" s="347"/>
      <c r="J14" s="348"/>
      <c r="K14"/>
      <c r="L14"/>
      <c r="M14"/>
      <c r="N14"/>
      <c r="O14"/>
      <c r="P14"/>
      <c r="Q14"/>
      <c r="R14"/>
      <c r="S14"/>
      <c r="T14"/>
      <c r="U14"/>
      <c r="V14"/>
    </row>
    <row r="15" spans="1:22" ht="19.5" customHeight="1" thickBot="1">
      <c r="A15" s="184"/>
      <c r="B15" s="185" t="s">
        <v>8</v>
      </c>
      <c r="C15" s="369"/>
      <c r="D15" s="186"/>
      <c r="E15" s="187" t="s">
        <v>9</v>
      </c>
      <c r="F15" s="181" t="s">
        <v>80</v>
      </c>
      <c r="G15" s="188"/>
      <c r="H15" s="189" t="s">
        <v>87</v>
      </c>
      <c r="I15" s="338"/>
      <c r="J15" s="339"/>
      <c r="K15"/>
      <c r="L15"/>
      <c r="M15"/>
      <c r="N15"/>
      <c r="O15"/>
      <c r="P15"/>
      <c r="Q15"/>
      <c r="R15"/>
      <c r="S15"/>
      <c r="T15"/>
      <c r="U15"/>
      <c r="V15"/>
    </row>
    <row r="16" spans="1:22" ht="19.5" customHeight="1" thickBot="1">
      <c r="A16" s="190" t="s">
        <v>11</v>
      </c>
      <c r="B16"/>
      <c r="C16" s="191"/>
      <c r="D16" s="192"/>
      <c r="E16" s="193" t="s">
        <v>88</v>
      </c>
      <c r="F16" s="194"/>
      <c r="G16" s="332" t="s">
        <v>89</v>
      </c>
      <c r="H16" s="333"/>
      <c r="I16" s="340"/>
      <c r="J16" s="341"/>
      <c r="K16"/>
      <c r="L16"/>
      <c r="M16"/>
      <c r="N16"/>
      <c r="O16"/>
      <c r="P16"/>
      <c r="Q16"/>
      <c r="R16"/>
      <c r="S16"/>
      <c r="T16"/>
      <c r="U16"/>
      <c r="V16"/>
    </row>
    <row r="17" spans="1:22" ht="19.5" customHeight="1" thickBot="1">
      <c r="A17" s="327" t="s">
        <v>45</v>
      </c>
      <c r="B17" s="328"/>
      <c r="C17" s="329"/>
      <c r="D17" s="192"/>
      <c r="E17" s="195" t="s">
        <v>90</v>
      </c>
      <c r="F17" s="170" t="s">
        <v>80</v>
      </c>
      <c r="G17" s="196"/>
      <c r="H17" s="197" t="s">
        <v>12</v>
      </c>
      <c r="I17" s="342"/>
      <c r="J17" s="343"/>
      <c r="K17"/>
      <c r="L17"/>
      <c r="M17"/>
      <c r="N17"/>
      <c r="O17"/>
      <c r="P17"/>
      <c r="Q17"/>
      <c r="R17"/>
      <c r="S17"/>
      <c r="T17"/>
      <c r="U17"/>
      <c r="V17"/>
    </row>
    <row r="18" spans="1:22" ht="19.5" customHeight="1" thickBot="1">
      <c r="A18" s="359" t="s">
        <v>13</v>
      </c>
      <c r="B18" s="360"/>
      <c r="C18" s="361"/>
      <c r="D18" s="199"/>
      <c r="E18" s="200" t="s">
        <v>91</v>
      </c>
      <c r="F18" s="374"/>
      <c r="G18" s="335" t="s">
        <v>42</v>
      </c>
      <c r="H18" s="336"/>
      <c r="I18" s="344"/>
      <c r="J18" s="345"/>
      <c r="K18"/>
      <c r="L18"/>
      <c r="M18" s="201"/>
      <c r="N18"/>
      <c r="O18"/>
      <c r="P18"/>
      <c r="Q18"/>
      <c r="R18"/>
      <c r="S18"/>
      <c r="T18"/>
      <c r="U18"/>
      <c r="V18"/>
    </row>
    <row r="19" spans="1:22" ht="19.5" customHeight="1" thickBot="1">
      <c r="A19" s="202"/>
      <c r="B19" s="203" t="s">
        <v>92</v>
      </c>
      <c r="C19" s="7"/>
      <c r="D19" s="376" t="s">
        <v>93</v>
      </c>
      <c r="E19" s="377"/>
      <c r="F19" s="375"/>
      <c r="G19" s="161"/>
      <c r="H19" s="204" t="s">
        <v>14</v>
      </c>
      <c r="I19" s="295"/>
      <c r="J19" s="346"/>
      <c r="K19"/>
      <c r="L19"/>
      <c r="M19" s="201"/>
      <c r="N19"/>
      <c r="O19"/>
      <c r="P19"/>
      <c r="Q19"/>
      <c r="R19"/>
      <c r="S19"/>
      <c r="T19"/>
      <c r="U19"/>
      <c r="V19"/>
    </row>
    <row r="20" spans="1:22" ht="19.5" customHeight="1" thickBot="1">
      <c r="A20" s="140"/>
      <c r="B20" s="201"/>
      <c r="C20"/>
      <c r="D20"/>
      <c r="E20"/>
      <c r="F20"/>
      <c r="G20"/>
      <c r="H20"/>
      <c r="I20"/>
      <c r="J20"/>
      <c r="K20"/>
      <c r="L20"/>
      <c r="M20" s="201"/>
      <c r="N20"/>
      <c r="O20"/>
      <c r="P20"/>
      <c r="Q20"/>
      <c r="R20"/>
      <c r="S20"/>
      <c r="T20"/>
      <c r="U20"/>
      <c r="V20"/>
    </row>
    <row r="21" spans="1:22" ht="19.5" customHeight="1" thickBot="1">
      <c r="A21" s="365" t="s">
        <v>15</v>
      </c>
      <c r="B21" s="366"/>
      <c r="C21" s="366"/>
      <c r="D21" s="366"/>
      <c r="E21" s="366"/>
      <c r="F21" s="366"/>
      <c r="G21" s="366"/>
      <c r="H21" s="366"/>
      <c r="I21" s="366"/>
      <c r="J21" s="367"/>
      <c r="K21" s="205"/>
      <c r="L21"/>
      <c r="M21"/>
      <c r="N21"/>
      <c r="O21"/>
      <c r="P21"/>
      <c r="Q21"/>
      <c r="R21"/>
      <c r="S21"/>
      <c r="T21"/>
      <c r="U21"/>
      <c r="V21"/>
    </row>
    <row r="22" spans="1:22" ht="19.5" customHeight="1">
      <c r="A22" s="138"/>
      <c r="B22" s="139"/>
      <c r="C22" s="206" t="s">
        <v>16</v>
      </c>
      <c r="D22" s="207" t="s">
        <v>18</v>
      </c>
      <c r="E22" s="330" t="s">
        <v>18</v>
      </c>
      <c r="F22" s="331"/>
      <c r="G22" s="208" t="s">
        <v>94</v>
      </c>
      <c r="H22" s="209" t="s">
        <v>20</v>
      </c>
      <c r="I22" s="210"/>
      <c r="J22" s="211"/>
      <c r="K22" s="157"/>
      <c r="L22"/>
      <c r="M22"/>
      <c r="N22"/>
      <c r="O22"/>
      <c r="P22"/>
      <c r="Q22"/>
      <c r="R22"/>
      <c r="S22"/>
      <c r="T22"/>
      <c r="U22"/>
      <c r="V22"/>
    </row>
    <row r="23" spans="1:22" ht="19.5" customHeight="1" thickBot="1">
      <c r="A23" s="317" t="s">
        <v>65</v>
      </c>
      <c r="B23" s="318"/>
      <c r="C23" s="212" t="s">
        <v>21</v>
      </c>
      <c r="D23" s="213" t="s">
        <v>21</v>
      </c>
      <c r="E23" s="321" t="s">
        <v>22</v>
      </c>
      <c r="F23" s="322"/>
      <c r="G23" s="214" t="s">
        <v>23</v>
      </c>
      <c r="H23" s="215" t="s">
        <v>24</v>
      </c>
      <c r="I23" s="323" t="s">
        <v>25</v>
      </c>
      <c r="J23" s="324"/>
      <c r="K23" s="216"/>
      <c r="L23" s="216"/>
      <c r="M23"/>
      <c r="N23"/>
      <c r="O23"/>
      <c r="P23"/>
      <c r="Q23"/>
      <c r="R23"/>
      <c r="S23"/>
      <c r="T23"/>
      <c r="U23"/>
      <c r="V23"/>
    </row>
    <row r="24" spans="1:22" ht="19.5" customHeight="1">
      <c r="A24" s="319" t="s">
        <v>66</v>
      </c>
      <c r="B24" s="320"/>
      <c r="C24" s="181" t="s">
        <v>80</v>
      </c>
      <c r="D24" s="217" t="s">
        <v>109</v>
      </c>
      <c r="E24" s="351" t="s">
        <v>109</v>
      </c>
      <c r="F24" s="352"/>
      <c r="G24" s="218"/>
      <c r="H24" s="219"/>
      <c r="I24" s="349" t="s">
        <v>80</v>
      </c>
      <c r="J24" s="350"/>
      <c r="K24" s="216"/>
      <c r="L24" s="216"/>
      <c r="M24"/>
      <c r="N24"/>
      <c r="O24"/>
      <c r="P24"/>
      <c r="Q24"/>
      <c r="R24"/>
      <c r="S24"/>
      <c r="T24"/>
      <c r="U24"/>
      <c r="V24"/>
    </row>
    <row r="25" spans="1:22" ht="19.5" customHeight="1">
      <c r="A25" s="319" t="s">
        <v>67</v>
      </c>
      <c r="B25" s="320"/>
      <c r="C25" s="181" t="s">
        <v>80</v>
      </c>
      <c r="D25" s="217" t="s">
        <v>109</v>
      </c>
      <c r="E25" s="353" t="s">
        <v>109</v>
      </c>
      <c r="F25" s="354"/>
      <c r="G25" s="218"/>
      <c r="H25" s="219"/>
      <c r="I25" s="349" t="s">
        <v>80</v>
      </c>
      <c r="J25" s="350"/>
      <c r="K25" s="216"/>
      <c r="L25" s="216"/>
      <c r="M25"/>
      <c r="N25"/>
      <c r="O25"/>
      <c r="P25"/>
      <c r="Q25"/>
      <c r="R25"/>
      <c r="S25"/>
      <c r="T25"/>
      <c r="U25"/>
      <c r="V25"/>
    </row>
    <row r="26" spans="1:22" ht="19.5" customHeight="1">
      <c r="A26" s="319" t="s">
        <v>68</v>
      </c>
      <c r="B26" s="320"/>
      <c r="C26" s="181" t="s">
        <v>80</v>
      </c>
      <c r="D26" s="217" t="s">
        <v>109</v>
      </c>
      <c r="E26" s="353" t="s">
        <v>109</v>
      </c>
      <c r="F26" s="354"/>
      <c r="G26" s="218"/>
      <c r="H26" s="219"/>
      <c r="I26" s="349" t="s">
        <v>80</v>
      </c>
      <c r="J26" s="350"/>
      <c r="K26" s="216"/>
      <c r="L26" s="216"/>
      <c r="M26"/>
      <c r="N26"/>
      <c r="O26"/>
      <c r="P26"/>
      <c r="Q26"/>
      <c r="R26"/>
      <c r="S26"/>
      <c r="T26"/>
      <c r="U26"/>
      <c r="V26"/>
    </row>
    <row r="27" spans="1:22" ht="19.5" customHeight="1">
      <c r="A27" s="319" t="s">
        <v>69</v>
      </c>
      <c r="B27" s="320"/>
      <c r="C27" s="181" t="s">
        <v>80</v>
      </c>
      <c r="D27" s="217" t="s">
        <v>109</v>
      </c>
      <c r="E27" s="353" t="s">
        <v>109</v>
      </c>
      <c r="F27" s="354"/>
      <c r="G27" s="218"/>
      <c r="H27" s="219"/>
      <c r="I27" s="349" t="s">
        <v>80</v>
      </c>
      <c r="J27" s="350"/>
      <c r="K27" s="216"/>
      <c r="L27" s="216"/>
      <c r="M27"/>
      <c r="N27"/>
      <c r="O27"/>
      <c r="P27"/>
      <c r="Q27"/>
      <c r="R27"/>
      <c r="S27"/>
      <c r="T27"/>
      <c r="U27"/>
      <c r="V27"/>
    </row>
    <row r="28" spans="1:22" ht="19.5" customHeight="1">
      <c r="A28" s="319" t="s">
        <v>70</v>
      </c>
      <c r="B28" s="320"/>
      <c r="C28" s="181" t="s">
        <v>80</v>
      </c>
      <c r="D28" s="217" t="s">
        <v>109</v>
      </c>
      <c r="E28" s="353" t="s">
        <v>109</v>
      </c>
      <c r="F28" s="354"/>
      <c r="G28" s="218"/>
      <c r="H28" s="219"/>
      <c r="I28" s="349" t="s">
        <v>80</v>
      </c>
      <c r="J28" s="350"/>
      <c r="K28" s="216"/>
      <c r="L28" s="216"/>
      <c r="M28"/>
      <c r="N28"/>
      <c r="O28"/>
      <c r="P28"/>
      <c r="Q28"/>
      <c r="R28"/>
      <c r="S28"/>
      <c r="T28"/>
      <c r="U28"/>
      <c r="V28"/>
    </row>
    <row r="29" spans="1:22" ht="19.5" customHeight="1">
      <c r="A29" s="319" t="s">
        <v>71</v>
      </c>
      <c r="B29" s="320"/>
      <c r="C29" s="181" t="s">
        <v>80</v>
      </c>
      <c r="D29" s="217" t="s">
        <v>109</v>
      </c>
      <c r="E29" s="353" t="s">
        <v>109</v>
      </c>
      <c r="F29" s="354"/>
      <c r="G29" s="218"/>
      <c r="H29" s="219"/>
      <c r="I29" s="349" t="s">
        <v>80</v>
      </c>
      <c r="J29" s="350"/>
      <c r="K29" s="216"/>
      <c r="L29" s="216"/>
      <c r="M29"/>
      <c r="N29"/>
      <c r="O29"/>
      <c r="P29"/>
      <c r="Q29"/>
      <c r="R29"/>
      <c r="S29"/>
      <c r="T29"/>
      <c r="U29"/>
      <c r="V29"/>
    </row>
    <row r="30" spans="1:22" ht="19.5" customHeight="1">
      <c r="A30" s="319" t="s">
        <v>72</v>
      </c>
      <c r="B30" s="320"/>
      <c r="C30" s="181" t="s">
        <v>80</v>
      </c>
      <c r="D30" s="217" t="s">
        <v>109</v>
      </c>
      <c r="E30" s="353" t="s">
        <v>109</v>
      </c>
      <c r="F30" s="354"/>
      <c r="G30" s="218"/>
      <c r="H30" s="219"/>
      <c r="I30" s="349" t="s">
        <v>80</v>
      </c>
      <c r="J30" s="350"/>
      <c r="K30" s="216"/>
      <c r="L30" s="216"/>
      <c r="M30"/>
      <c r="N30"/>
      <c r="O30"/>
      <c r="P30"/>
      <c r="Q30"/>
      <c r="R30"/>
      <c r="S30"/>
      <c r="T30"/>
      <c r="U30"/>
      <c r="V30"/>
    </row>
    <row r="31" spans="1:22" ht="19.5" customHeight="1">
      <c r="A31" s="319" t="s">
        <v>73</v>
      </c>
      <c r="B31" s="320"/>
      <c r="C31" s="181" t="s">
        <v>80</v>
      </c>
      <c r="D31" s="217" t="s">
        <v>109</v>
      </c>
      <c r="E31" s="353" t="s">
        <v>109</v>
      </c>
      <c r="F31" s="354"/>
      <c r="G31" s="218"/>
      <c r="H31" s="219"/>
      <c r="I31" s="349" t="s">
        <v>80</v>
      </c>
      <c r="J31" s="350"/>
      <c r="K31" s="216"/>
      <c r="L31" s="216"/>
      <c r="M31"/>
      <c r="N31"/>
      <c r="O31"/>
      <c r="P31"/>
      <c r="Q31"/>
      <c r="R31"/>
      <c r="S31"/>
      <c r="T31"/>
      <c r="U31"/>
      <c r="V31"/>
    </row>
    <row r="32" spans="1:22" ht="19.5" customHeight="1">
      <c r="A32" s="319" t="s">
        <v>74</v>
      </c>
      <c r="B32" s="320"/>
      <c r="C32" s="181" t="s">
        <v>80</v>
      </c>
      <c r="D32" s="217" t="s">
        <v>109</v>
      </c>
      <c r="E32" s="353" t="s">
        <v>109</v>
      </c>
      <c r="F32" s="354"/>
      <c r="G32" s="218"/>
      <c r="H32" s="219"/>
      <c r="I32" s="349" t="s">
        <v>80</v>
      </c>
      <c r="J32" s="350"/>
      <c r="K32" s="216"/>
      <c r="L32" s="216"/>
      <c r="M32"/>
      <c r="N32"/>
      <c r="O32"/>
      <c r="P32"/>
      <c r="Q32"/>
      <c r="R32"/>
      <c r="S32"/>
      <c r="T32"/>
      <c r="U32"/>
      <c r="V32"/>
    </row>
    <row r="33" spans="1:22" ht="19.5" customHeight="1">
      <c r="A33" s="319" t="s">
        <v>75</v>
      </c>
      <c r="B33" s="320"/>
      <c r="C33" s="181" t="s">
        <v>80</v>
      </c>
      <c r="D33" s="217" t="s">
        <v>109</v>
      </c>
      <c r="E33" s="353" t="s">
        <v>109</v>
      </c>
      <c r="F33" s="354"/>
      <c r="G33" s="218"/>
      <c r="H33" s="219"/>
      <c r="I33" s="349" t="s">
        <v>80</v>
      </c>
      <c r="J33" s="350"/>
      <c r="K33" s="216"/>
      <c r="L33" s="216"/>
      <c r="M33"/>
      <c r="N33"/>
      <c r="O33"/>
      <c r="P33"/>
      <c r="Q33"/>
      <c r="R33"/>
      <c r="S33"/>
      <c r="T33"/>
      <c r="U33"/>
      <c r="V33"/>
    </row>
    <row r="34" spans="1:22" ht="19.5" customHeight="1">
      <c r="A34" s="319" t="s">
        <v>76</v>
      </c>
      <c r="B34" s="320"/>
      <c r="C34" s="181" t="s">
        <v>80</v>
      </c>
      <c r="D34" s="217" t="s">
        <v>109</v>
      </c>
      <c r="E34" s="353" t="s">
        <v>109</v>
      </c>
      <c r="F34" s="354"/>
      <c r="G34" s="218"/>
      <c r="H34" s="219"/>
      <c r="I34" s="349" t="s">
        <v>80</v>
      </c>
      <c r="J34" s="350"/>
      <c r="K34" s="216"/>
      <c r="L34" s="216"/>
      <c r="M34"/>
      <c r="N34"/>
      <c r="O34"/>
      <c r="P34"/>
      <c r="Q34"/>
      <c r="R34"/>
      <c r="S34"/>
      <c r="T34"/>
      <c r="U34"/>
      <c r="V34"/>
    </row>
    <row r="35" spans="1:22" ht="19.5" customHeight="1" thickBot="1">
      <c r="A35" s="319" t="s">
        <v>77</v>
      </c>
      <c r="B35" s="320"/>
      <c r="C35" s="181" t="s">
        <v>80</v>
      </c>
      <c r="D35" s="217" t="s">
        <v>109</v>
      </c>
      <c r="E35" s="357" t="s">
        <v>109</v>
      </c>
      <c r="F35" s="358"/>
      <c r="G35" s="221"/>
      <c r="H35" s="181"/>
      <c r="I35" s="349" t="s">
        <v>80</v>
      </c>
      <c r="J35" s="350"/>
      <c r="K35" s="205"/>
      <c r="L35"/>
      <c r="M35"/>
      <c r="N35"/>
      <c r="O35"/>
      <c r="P35"/>
      <c r="Q35"/>
      <c r="R35"/>
      <c r="S35"/>
      <c r="T35"/>
      <c r="U35"/>
      <c r="V35"/>
    </row>
    <row r="36" spans="1:22" ht="19.5" customHeight="1">
      <c r="A36" s="388" t="s">
        <v>26</v>
      </c>
      <c r="B36" s="389"/>
      <c r="C36" s="167" t="s">
        <v>80</v>
      </c>
      <c r="D36" s="217" t="s">
        <v>109</v>
      </c>
      <c r="E36" s="355"/>
      <c r="F36" s="356"/>
      <c r="G36" s="222"/>
      <c r="H36" s="223"/>
      <c r="I36" s="384"/>
      <c r="J36" s="385"/>
      <c r="K36"/>
      <c r="L36"/>
      <c r="M36"/>
      <c r="N36"/>
      <c r="O36"/>
      <c r="P36"/>
      <c r="Q36"/>
      <c r="R36"/>
      <c r="S36"/>
      <c r="T36"/>
      <c r="U36"/>
      <c r="V36"/>
    </row>
    <row r="37" spans="1:22" ht="19.5" customHeight="1" thickBot="1">
      <c r="A37" s="386" t="s">
        <v>27</v>
      </c>
      <c r="B37" s="387"/>
      <c r="C37" s="175"/>
      <c r="D37" s="224" t="s">
        <v>80</v>
      </c>
      <c r="E37" s="225"/>
      <c r="F37" s="225"/>
      <c r="G37" s="226"/>
      <c r="H37" s="226"/>
      <c r="I37" s="226"/>
      <c r="J37" s="227"/>
      <c r="K37"/>
      <c r="L37"/>
      <c r="M37"/>
      <c r="N37"/>
      <c r="O37"/>
      <c r="P37"/>
      <c r="Q37"/>
      <c r="R37"/>
      <c r="S37"/>
      <c r="T37"/>
      <c r="U37"/>
      <c r="V37"/>
    </row>
    <row r="38" spans="1:22" ht="19.5" customHeight="1">
      <c r="A38" s="201" t="s">
        <v>28</v>
      </c>
      <c r="B38" s="325"/>
      <c r="C38" s="325"/>
      <c r="D38" s="325"/>
      <c r="E38" s="325"/>
      <c r="F38" s="325"/>
      <c r="G38" s="325"/>
      <c r="H38" s="325"/>
      <c r="I38" s="325"/>
      <c r="J38" s="325"/>
      <c r="K38"/>
      <c r="L38"/>
      <c r="M38"/>
      <c r="N38"/>
      <c r="O38"/>
      <c r="P38"/>
      <c r="Q38"/>
      <c r="R38"/>
      <c r="S38"/>
      <c r="T38"/>
      <c r="U38"/>
      <c r="V38"/>
    </row>
    <row r="39" spans="1:22" s="105" customFormat="1" ht="19.5" customHeight="1">
      <c r="A39" s="228"/>
      <c r="B39" s="326"/>
      <c r="C39" s="326"/>
      <c r="D39" s="326"/>
      <c r="E39" s="326"/>
      <c r="F39" s="326"/>
      <c r="G39" s="326"/>
      <c r="H39" s="326"/>
      <c r="I39" s="326"/>
      <c r="J39" s="326"/>
      <c r="K39" s="198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</row>
    <row r="40" spans="1:22" ht="19.5" customHeight="1">
      <c r="A40" s="229"/>
      <c r="B40" s="326"/>
      <c r="C40" s="326"/>
      <c r="D40" s="326"/>
      <c r="E40" s="326"/>
      <c r="F40" s="326"/>
      <c r="G40" s="326"/>
      <c r="H40" s="326"/>
      <c r="I40" s="326"/>
      <c r="J40" s="326"/>
      <c r="K40"/>
      <c r="L40"/>
      <c r="M40"/>
      <c r="N40"/>
      <c r="O40"/>
      <c r="P40"/>
      <c r="Q40"/>
      <c r="R40"/>
      <c r="S40"/>
      <c r="T40"/>
      <c r="U40"/>
      <c r="V40"/>
    </row>
    <row r="41" spans="1:22" ht="19.5" customHeight="1">
      <c r="A41" s="230" t="s">
        <v>29</v>
      </c>
      <c r="B41" s="380"/>
      <c r="C41" s="380"/>
      <c r="D41" s="380"/>
      <c r="E41" s="380"/>
      <c r="F41" s="230" t="s">
        <v>30</v>
      </c>
      <c r="G41" s="382"/>
      <c r="H41" s="382"/>
      <c r="I41" s="382"/>
      <c r="J41" s="382"/>
      <c r="K41"/>
      <c r="L41"/>
      <c r="M41"/>
      <c r="N41"/>
      <c r="O41"/>
      <c r="P41"/>
      <c r="Q41"/>
      <c r="R41"/>
      <c r="S41"/>
      <c r="T41"/>
      <c r="U41"/>
      <c r="V41"/>
    </row>
    <row r="42" spans="1:22" ht="19.5" customHeight="1">
      <c r="A42" s="230" t="s">
        <v>31</v>
      </c>
      <c r="B42" s="380"/>
      <c r="C42" s="380"/>
      <c r="D42" s="380"/>
      <c r="E42" s="380"/>
      <c r="F42" s="230" t="s">
        <v>31</v>
      </c>
      <c r="G42" s="383"/>
      <c r="H42" s="383"/>
      <c r="I42" s="383"/>
      <c r="J42" s="383"/>
      <c r="K42"/>
      <c r="L42"/>
      <c r="M42"/>
      <c r="N42"/>
      <c r="O42"/>
      <c r="P42"/>
      <c r="Q42"/>
      <c r="R42"/>
      <c r="S42"/>
      <c r="T42"/>
      <c r="U42"/>
      <c r="V42"/>
    </row>
    <row r="43" spans="1:22" ht="19.5" customHeight="1">
      <c r="A43" s="163" t="s">
        <v>32</v>
      </c>
      <c r="B43" s="381"/>
      <c r="C43" s="381"/>
      <c r="D43" s="381"/>
      <c r="E43" s="381"/>
      <c r="F43" s="230" t="s">
        <v>32</v>
      </c>
      <c r="G43" s="381"/>
      <c r="H43" s="381"/>
      <c r="I43" s="381"/>
      <c r="J43" s="381"/>
      <c r="K43"/>
      <c r="L43"/>
      <c r="M43"/>
      <c r="N43"/>
      <c r="O43"/>
      <c r="P43"/>
      <c r="Q43"/>
      <c r="R43"/>
      <c r="S43"/>
      <c r="T43"/>
      <c r="U43"/>
      <c r="V43"/>
    </row>
    <row r="44" spans="1:22" s="113" customFormat="1" ht="19.5" customHeight="1">
      <c r="A44" s="108"/>
      <c r="B44" s="109"/>
      <c r="C44" s="242" t="s">
        <v>50</v>
      </c>
      <c r="D44" s="243" t="s">
        <v>51</v>
      </c>
      <c r="E44" s="110"/>
      <c r="F44" s="244" t="s">
        <v>52</v>
      </c>
      <c r="G44" s="245"/>
      <c r="H44"/>
      <c r="I44" s="232"/>
      <c r="J44" s="233"/>
      <c r="K44"/>
      <c r="L44"/>
      <c r="M44"/>
      <c r="N44"/>
      <c r="O44"/>
      <c r="P44"/>
      <c r="Q44"/>
      <c r="R44"/>
      <c r="S44"/>
      <c r="T44"/>
      <c r="U44"/>
      <c r="V44"/>
    </row>
    <row r="45" spans="1:22" ht="19.5" customHeight="1">
      <c r="A45" s="231"/>
      <c r="B45" s="234"/>
      <c r="C45" s="234"/>
      <c r="D45" s="234"/>
      <c r="E45" s="234"/>
      <c r="F45" s="235"/>
      <c r="G45" s="236"/>
      <c r="H45" s="157"/>
      <c r="I45" s="157"/>
      <c r="J45" s="157"/>
      <c r="K45" s="157"/>
      <c r="L45"/>
      <c r="M45"/>
      <c r="N45"/>
      <c r="O45"/>
      <c r="P45"/>
      <c r="Q45"/>
      <c r="R45"/>
      <c r="S45"/>
      <c r="T45"/>
      <c r="U45"/>
      <c r="V45"/>
    </row>
    <row r="46" spans="1:22" ht="19.5" customHeight="1">
      <c r="A46" s="231"/>
      <c r="B46" s="234"/>
      <c r="C46" s="234"/>
      <c r="D46" s="234"/>
      <c r="E46" s="142"/>
      <c r="F46" s="234"/>
      <c r="G46" s="237"/>
      <c r="H46" s="157"/>
      <c r="I46" s="157"/>
      <c r="J46" s="157"/>
      <c r="K46" s="157"/>
      <c r="L46"/>
      <c r="M46"/>
      <c r="N46"/>
      <c r="O46"/>
      <c r="P46"/>
      <c r="Q46"/>
      <c r="R46"/>
      <c r="S46"/>
      <c r="T46"/>
      <c r="U46"/>
      <c r="V46"/>
    </row>
    <row r="47" spans="1:22" ht="19.5" customHeight="1">
      <c r="A47" s="231"/>
      <c r="B47" s="220"/>
      <c r="C47" s="220"/>
      <c r="D47" s="220"/>
      <c r="E47" s="238"/>
      <c r="F47" s="239"/>
      <c r="G47" s="157"/>
      <c r="H47" s="157"/>
      <c r="I47" s="157"/>
      <c r="J47" s="157"/>
      <c r="K47" s="157"/>
      <c r="L47"/>
      <c r="M47"/>
      <c r="N47"/>
      <c r="O47"/>
      <c r="P47"/>
      <c r="Q47"/>
      <c r="R47"/>
      <c r="S47"/>
      <c r="T47"/>
      <c r="U47"/>
      <c r="V47"/>
    </row>
    <row r="48" spans="1:22" ht="12.75" customHeight="1">
      <c r="A48"/>
      <c r="B48"/>
      <c r="C48"/>
      <c r="D48"/>
      <c r="E48"/>
      <c r="F48"/>
      <c r="G48" s="157"/>
      <c r="H48" s="157"/>
      <c r="I48" s="157"/>
      <c r="J48" s="157"/>
      <c r="K48" s="157"/>
      <c r="L48"/>
      <c r="M48"/>
      <c r="N48"/>
      <c r="O48"/>
      <c r="P48"/>
      <c r="Q48"/>
      <c r="R48"/>
      <c r="S48"/>
      <c r="T48"/>
      <c r="U48"/>
      <c r="V48"/>
    </row>
    <row r="49" spans="1:22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">
      <c r="A74" t="s">
        <v>33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">
      <c r="A75" t="s">
        <v>53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">
      <c r="A76" t="s">
        <v>34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">
      <c r="A77" t="s">
        <v>54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">
      <c r="A78" t="s">
        <v>43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">
      <c r="A79" t="s">
        <v>80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">
      <c r="A80" t="s">
        <v>35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</sheetData>
  <mergeCells count="85">
    <mergeCell ref="A33:B33"/>
    <mergeCell ref="A37:B37"/>
    <mergeCell ref="A36:B36"/>
    <mergeCell ref="A35:B35"/>
    <mergeCell ref="A34:B34"/>
    <mergeCell ref="A30:B30"/>
    <mergeCell ref="A31:B31"/>
    <mergeCell ref="A32:B32"/>
    <mergeCell ref="I35:J35"/>
    <mergeCell ref="B42:E42"/>
    <mergeCell ref="B43:E43"/>
    <mergeCell ref="G41:J41"/>
    <mergeCell ref="G42:J42"/>
    <mergeCell ref="G43:J43"/>
    <mergeCell ref="B41:E41"/>
    <mergeCell ref="I36:J36"/>
    <mergeCell ref="A24:B24"/>
    <mergeCell ref="A25:B25"/>
    <mergeCell ref="A26:B26"/>
    <mergeCell ref="A27:B27"/>
    <mergeCell ref="A28:B28"/>
    <mergeCell ref="A29:B29"/>
    <mergeCell ref="A18:C18"/>
    <mergeCell ref="D10:J10"/>
    <mergeCell ref="A21:J21"/>
    <mergeCell ref="A23:B23"/>
    <mergeCell ref="C14:C15"/>
    <mergeCell ref="F12:F13"/>
    <mergeCell ref="D13:E13"/>
    <mergeCell ref="F18:F19"/>
    <mergeCell ref="D19:E19"/>
    <mergeCell ref="I11:J11"/>
    <mergeCell ref="E31:F31"/>
    <mergeCell ref="E30:F30"/>
    <mergeCell ref="E29:F29"/>
    <mergeCell ref="E36:F36"/>
    <mergeCell ref="E35:F35"/>
    <mergeCell ref="E34:F34"/>
    <mergeCell ref="E33:F33"/>
    <mergeCell ref="E32:F32"/>
    <mergeCell ref="I27:J27"/>
    <mergeCell ref="I28:J28"/>
    <mergeCell ref="E24:F24"/>
    <mergeCell ref="E25:F25"/>
    <mergeCell ref="E28:F28"/>
    <mergeCell ref="E27:F27"/>
    <mergeCell ref="E26:F26"/>
    <mergeCell ref="I24:J24"/>
    <mergeCell ref="I25:J25"/>
    <mergeCell ref="I26:J26"/>
    <mergeCell ref="I29:J29"/>
    <mergeCell ref="I30:J30"/>
    <mergeCell ref="I31:J31"/>
    <mergeCell ref="I32:J32"/>
    <mergeCell ref="I33:J33"/>
    <mergeCell ref="I34:J34"/>
    <mergeCell ref="G18:H18"/>
    <mergeCell ref="I12:J12"/>
    <mergeCell ref="I15:J16"/>
    <mergeCell ref="I17:J18"/>
    <mergeCell ref="I19:J19"/>
    <mergeCell ref="I13:J13"/>
    <mergeCell ref="I14:J14"/>
    <mergeCell ref="A1:J1"/>
    <mergeCell ref="B2:C2"/>
    <mergeCell ref="F2:J2"/>
    <mergeCell ref="B3:C3"/>
    <mergeCell ref="B4:C4"/>
    <mergeCell ref="I4:J4"/>
    <mergeCell ref="B5:C5"/>
    <mergeCell ref="I5:J5"/>
    <mergeCell ref="B6:C6"/>
    <mergeCell ref="I6:J6"/>
    <mergeCell ref="B7:C7"/>
    <mergeCell ref="I7:J7"/>
    <mergeCell ref="E23:F23"/>
    <mergeCell ref="I23:J23"/>
    <mergeCell ref="B38:J40"/>
    <mergeCell ref="B8:C8"/>
    <mergeCell ref="I8:J8"/>
    <mergeCell ref="B9:C9"/>
    <mergeCell ref="F9:G9"/>
    <mergeCell ref="A17:C17"/>
    <mergeCell ref="E22:F22"/>
    <mergeCell ref="G16:H16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7"/>
  <headerFooter alignWithMargins="0">
    <oddHeader>&amp;C&amp;20N&amp;14orth&amp;20E&amp;14ast&amp;20 T&amp;14ransportation&amp;20 T&amp;14raining &amp;20&amp;&amp; C&amp;14ertification &amp;20P&amp;14rogram</oddHeader>
    <oddFooter>&amp;LRev.10/22/09&amp;C&amp;"Times New Roman,Regular"&amp;14CT    MA    ME    NH    NY    RI    VT&amp;R&amp;"Arial,Bold"T164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Atech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Hamilton</dc:creator>
  <cp:keywords/>
  <dc:description/>
  <cp:lastModifiedBy>Richard Hamilton</cp:lastModifiedBy>
  <cp:lastPrinted>1999-02-22T23:29:23Z</cp:lastPrinted>
  <dcterms:created xsi:type="dcterms:W3CDTF">1999-01-19T20:07:58Z</dcterms:created>
  <dcterms:modified xsi:type="dcterms:W3CDTF">2009-10-22T13:50:53Z</dcterms:modified>
  <cp:category/>
  <cp:version/>
  <cp:contentType/>
  <cp:contentStatus/>
</cp:coreProperties>
</file>