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3880" windowHeight="16740" activeTab="0"/>
  </bookViews>
  <sheets>
    <sheet name=" T245 Template" sheetId="1" r:id="rId1"/>
    <sheet name=" T245 form" sheetId="2" r:id="rId2"/>
    <sheet name="Stability Correlation Ratios" sheetId="3" r:id="rId3"/>
  </sheets>
  <externalReferences>
    <externalReference r:id="rId6"/>
  </externalReferences>
  <definedNames>
    <definedName name="BardonExt">'[1]D3665 template'!$A$1:$J$36</definedName>
    <definedName name="Extraction" localSheetId="1">' T245 form'!$A$1:$L$42</definedName>
    <definedName name="Extraction" localSheetId="0">' T245 Template'!$A$1:$L$42</definedName>
    <definedName name="Marshall" localSheetId="1">' T245 form'!$A$43:$L$50</definedName>
    <definedName name="Marshall" localSheetId="0">' T245 Template'!$A$43:$L$50</definedName>
    <definedName name="_xlnm.Print_Area" localSheetId="1">' T245 form'!$A$1:$L$49</definedName>
    <definedName name="_xlnm.Print_Area" localSheetId="0">' T245 Template'!$A$1:$L$49</definedName>
  </definedNames>
  <calcPr fullCalcOnLoad="1" fullPrecision="0"/>
</workbook>
</file>

<file path=xl/sharedStrings.xml><?xml version="1.0" encoding="utf-8"?>
<sst xmlns="http://schemas.openxmlformats.org/spreadsheetml/2006/main" count="230" uniqueCount="103">
  <si>
    <t>HMA Marshall Volumetric Properties Test Report (T 166,  T 245)</t>
  </si>
  <si>
    <r>
      <t>Bulk Specific Gravity of Combined Aggregate (G</t>
    </r>
    <r>
      <rPr>
        <vertAlign val="subscript"/>
        <sz val="12"/>
        <rFont val="Arial Narrow"/>
        <family val="0"/>
      </rPr>
      <t>sb</t>
    </r>
    <r>
      <rPr>
        <sz val="12"/>
        <rFont val="Arial Narrow"/>
        <family val="0"/>
      </rPr>
      <t>):</t>
    </r>
  </si>
  <si>
    <r>
      <t>Specific Gravity of PG Binder (G</t>
    </r>
    <r>
      <rPr>
        <vertAlign val="subscript"/>
        <sz val="12"/>
        <rFont val="Arial Narrow"/>
        <family val="0"/>
      </rPr>
      <t>b</t>
    </r>
    <r>
      <rPr>
        <sz val="12"/>
        <rFont val="Arial Narrow"/>
        <family val="0"/>
      </rPr>
      <t>):</t>
    </r>
  </si>
  <si>
    <r>
      <t>Percent Voids in Mix (P</t>
    </r>
    <r>
      <rPr>
        <b/>
        <vertAlign val="subscript"/>
        <sz val="12"/>
        <color indexed="10"/>
        <rFont val="Arial Narrow"/>
        <family val="0"/>
      </rPr>
      <t>a</t>
    </r>
    <r>
      <rPr>
        <b/>
        <sz val="12"/>
        <color indexed="10"/>
        <rFont val="Arial Narrow"/>
        <family val="2"/>
      </rPr>
      <t>):</t>
    </r>
  </si>
  <si>
    <r>
      <t>(100 * ((G</t>
    </r>
    <r>
      <rPr>
        <vertAlign val="subscript"/>
        <sz val="12"/>
        <color indexed="10"/>
        <rFont val="Arial Narrow"/>
        <family val="0"/>
      </rPr>
      <t>mm</t>
    </r>
    <r>
      <rPr>
        <sz val="12"/>
        <color indexed="10"/>
        <rFont val="Arial Narrow"/>
        <family val="2"/>
      </rPr>
      <t xml:space="preserve"> - G</t>
    </r>
    <r>
      <rPr>
        <vertAlign val="subscript"/>
        <sz val="12"/>
        <color indexed="10"/>
        <rFont val="Arial Narrow"/>
        <family val="0"/>
      </rPr>
      <t>mb</t>
    </r>
    <r>
      <rPr>
        <sz val="12"/>
        <color indexed="10"/>
        <rFont val="Arial Narrow"/>
        <family val="2"/>
      </rPr>
      <t>) / G</t>
    </r>
    <r>
      <rPr>
        <vertAlign val="subscript"/>
        <sz val="12"/>
        <color indexed="10"/>
        <rFont val="Arial Narrow"/>
        <family val="0"/>
      </rPr>
      <t>mm</t>
    </r>
    <r>
      <rPr>
        <sz val="12"/>
        <color indexed="10"/>
        <rFont val="Arial Narrow"/>
        <family val="2"/>
      </rPr>
      <t>))</t>
    </r>
  </si>
  <si>
    <r>
      <t>(100-((G</t>
    </r>
    <r>
      <rPr>
        <vertAlign val="subscript"/>
        <sz val="12"/>
        <color indexed="10"/>
        <rFont val="Arial Narrow"/>
        <family val="0"/>
      </rPr>
      <t>mb</t>
    </r>
    <r>
      <rPr>
        <sz val="12"/>
        <color indexed="10"/>
        <rFont val="Arial Narrow"/>
        <family val="2"/>
      </rPr>
      <t xml:space="preserve"> * (100 - P</t>
    </r>
    <r>
      <rPr>
        <vertAlign val="subscript"/>
        <sz val="12"/>
        <color indexed="10"/>
        <rFont val="Arial Narrow"/>
        <family val="0"/>
      </rPr>
      <t>b</t>
    </r>
    <r>
      <rPr>
        <sz val="12"/>
        <color indexed="10"/>
        <rFont val="Arial Narrow"/>
        <family val="2"/>
      </rPr>
      <t>)) / G</t>
    </r>
    <r>
      <rPr>
        <vertAlign val="subscript"/>
        <sz val="12"/>
        <color indexed="10"/>
        <rFont val="Arial Narrow"/>
        <family val="0"/>
      </rPr>
      <t>sb</t>
    </r>
    <r>
      <rPr>
        <sz val="12"/>
        <color indexed="10"/>
        <rFont val="Arial Narrow"/>
        <family val="2"/>
      </rPr>
      <t>))</t>
    </r>
  </si>
  <si>
    <r>
      <t>((100 * (VMA - P</t>
    </r>
    <r>
      <rPr>
        <vertAlign val="subscript"/>
        <sz val="12"/>
        <color indexed="10"/>
        <rFont val="Arial Narrow"/>
        <family val="0"/>
      </rPr>
      <t>a</t>
    </r>
    <r>
      <rPr>
        <sz val="12"/>
        <color indexed="10"/>
        <rFont val="Arial Narrow"/>
        <family val="2"/>
      </rPr>
      <t>)) / VMA)</t>
    </r>
  </si>
  <si>
    <r>
      <t xml:space="preserve">  (100 - P</t>
    </r>
    <r>
      <rPr>
        <vertAlign val="subscript"/>
        <sz val="12"/>
        <color indexed="10"/>
        <rFont val="Arial Narrow"/>
        <family val="0"/>
      </rPr>
      <t>b</t>
    </r>
    <r>
      <rPr>
        <sz val="12"/>
        <color indexed="10"/>
        <rFont val="Arial Narrow"/>
        <family val="2"/>
      </rPr>
      <t>)/((100/G</t>
    </r>
    <r>
      <rPr>
        <vertAlign val="subscript"/>
        <sz val="12"/>
        <color indexed="10"/>
        <rFont val="Arial Narrow"/>
        <family val="0"/>
      </rPr>
      <t>mm</t>
    </r>
    <r>
      <rPr>
        <sz val="12"/>
        <color indexed="10"/>
        <rFont val="Arial Narrow"/>
        <family val="2"/>
      </rPr>
      <t>)-(P</t>
    </r>
    <r>
      <rPr>
        <vertAlign val="subscript"/>
        <sz val="12"/>
        <color indexed="10"/>
        <rFont val="Arial Narrow"/>
        <family val="0"/>
      </rPr>
      <t>b</t>
    </r>
    <r>
      <rPr>
        <sz val="12"/>
        <color indexed="10"/>
        <rFont val="Arial Narrow"/>
        <family val="2"/>
      </rPr>
      <t>/G</t>
    </r>
    <r>
      <rPr>
        <vertAlign val="subscript"/>
        <sz val="12"/>
        <color indexed="10"/>
        <rFont val="Arial Narrow"/>
        <family val="0"/>
      </rPr>
      <t>b</t>
    </r>
    <r>
      <rPr>
        <sz val="12"/>
        <color indexed="10"/>
        <rFont val="Arial Narrow"/>
        <family val="2"/>
      </rPr>
      <t>))</t>
    </r>
  </si>
  <si>
    <r>
      <t xml:space="preserve">  (100 *((G</t>
    </r>
    <r>
      <rPr>
        <vertAlign val="subscript"/>
        <sz val="12"/>
        <color indexed="10"/>
        <rFont val="Arial Narrow"/>
        <family val="0"/>
      </rPr>
      <t>se</t>
    </r>
    <r>
      <rPr>
        <sz val="12"/>
        <color indexed="10"/>
        <rFont val="Arial Narrow"/>
        <family val="2"/>
      </rPr>
      <t xml:space="preserve"> - G</t>
    </r>
    <r>
      <rPr>
        <vertAlign val="subscript"/>
        <sz val="12"/>
        <color indexed="10"/>
        <rFont val="Arial Narrow"/>
        <family val="0"/>
      </rPr>
      <t>sb</t>
    </r>
    <r>
      <rPr>
        <sz val="12"/>
        <color indexed="10"/>
        <rFont val="Arial Narrow"/>
        <family val="2"/>
      </rPr>
      <t>)/(G</t>
    </r>
    <r>
      <rPr>
        <vertAlign val="subscript"/>
        <sz val="12"/>
        <color indexed="10"/>
        <rFont val="Arial Narrow"/>
        <family val="0"/>
      </rPr>
      <t>sb</t>
    </r>
    <r>
      <rPr>
        <sz val="12"/>
        <color indexed="10"/>
        <rFont val="Arial Narrow"/>
        <family val="2"/>
      </rPr>
      <t>*G</t>
    </r>
    <r>
      <rPr>
        <vertAlign val="subscript"/>
        <sz val="12"/>
        <color indexed="10"/>
        <rFont val="Arial Narrow"/>
        <family val="0"/>
      </rPr>
      <t>se</t>
    </r>
    <r>
      <rPr>
        <sz val="12"/>
        <color indexed="10"/>
        <rFont val="Arial Narrow"/>
        <family val="2"/>
      </rPr>
      <t>))*G</t>
    </r>
    <r>
      <rPr>
        <vertAlign val="subscript"/>
        <sz val="12"/>
        <color indexed="10"/>
        <rFont val="Arial Narrow"/>
        <family val="0"/>
      </rPr>
      <t>b</t>
    </r>
    <r>
      <rPr>
        <sz val="12"/>
        <color indexed="10"/>
        <rFont val="Arial Narrow"/>
        <family val="2"/>
      </rPr>
      <t>)</t>
    </r>
  </si>
  <si>
    <t>Date/Time:</t>
  </si>
  <si>
    <t>Lab/Location:</t>
  </si>
  <si>
    <t>Weather:</t>
  </si>
  <si>
    <t>Date Rec'd #:</t>
  </si>
  <si>
    <t>Random Sample:</t>
  </si>
  <si>
    <t>Project:</t>
  </si>
  <si>
    <t>Lab Login #:</t>
  </si>
  <si>
    <t>Lot #:</t>
  </si>
  <si>
    <t>Contract #:</t>
  </si>
  <si>
    <t>Material ID:</t>
  </si>
  <si>
    <t>Sublot #:</t>
  </si>
  <si>
    <t>Contractor:</t>
  </si>
  <si>
    <t>Material #:</t>
  </si>
  <si>
    <t>Sample Location:</t>
  </si>
  <si>
    <t>Pay Item #:</t>
  </si>
  <si>
    <t>Sample #:</t>
  </si>
  <si>
    <t>Station:</t>
  </si>
  <si>
    <t>Source:</t>
  </si>
  <si>
    <t>Sample Type:</t>
  </si>
  <si>
    <t>Offset:</t>
  </si>
  <si>
    <t>Plant Type:</t>
  </si>
  <si>
    <t>Specimen #:</t>
  </si>
  <si>
    <t>Mass of Dry Specimen in Air (A):</t>
  </si>
  <si>
    <t xml:space="preserve"> Mass of Specimen at SSD (B):</t>
  </si>
  <si>
    <t>Mass of Specimen in Water (C):</t>
  </si>
  <si>
    <t>QC    A-V    IA    DR    Other</t>
  </si>
  <si>
    <t>A-V</t>
  </si>
  <si>
    <t>DR</t>
  </si>
  <si>
    <t xml:space="preserve"> </t>
  </si>
  <si>
    <t>Specimen Volume (V):</t>
  </si>
  <si>
    <t>(B-C)</t>
  </si>
  <si>
    <t>(A / ( B - C))</t>
  </si>
  <si>
    <t>(From T 209)</t>
  </si>
  <si>
    <t>Percent Minus 75 µm of Sample (75 µm):</t>
  </si>
  <si>
    <t>(From T 11)</t>
  </si>
  <si>
    <t>Average</t>
  </si>
  <si>
    <t>Specification</t>
  </si>
  <si>
    <t>Voids in the Mineral Agg. (VMA):</t>
  </si>
  <si>
    <t>Voids Filled with Asphalt (VFA):</t>
  </si>
  <si>
    <t>Effective Agg. Specific Gravity (Gse):</t>
  </si>
  <si>
    <t>Percent Binder Absorbed: (Pba):</t>
  </si>
  <si>
    <t>Percent Binder Effective: (Pbe):</t>
  </si>
  <si>
    <t>Number of Blows Each Side:</t>
  </si>
  <si>
    <t>Marshall Specimen Fabrication Temp.:</t>
  </si>
  <si>
    <t>Maximum Load Dial Reading:</t>
  </si>
  <si>
    <t>Volume (V)/ Height Correction Factor (Vcf):</t>
  </si>
  <si>
    <t>Uncorrected Stability (Su):</t>
  </si>
  <si>
    <t>Corrected Stability (Sc):</t>
  </si>
  <si>
    <t>(Vcf*Su)</t>
  </si>
  <si>
    <t>Comments:</t>
  </si>
  <si>
    <t>Tested by:</t>
  </si>
  <si>
    <t>Reviewed by:</t>
  </si>
  <si>
    <t>Date:</t>
  </si>
  <si>
    <t>QC</t>
  </si>
  <si>
    <t>QA</t>
  </si>
  <si>
    <t>IA</t>
  </si>
  <si>
    <t>AV</t>
  </si>
  <si>
    <t>PC</t>
  </si>
  <si>
    <t>Yes</t>
  </si>
  <si>
    <t>No</t>
  </si>
  <si>
    <t>Fines to Effective Asphalt Ratio:</t>
  </si>
  <si>
    <t>Correction Ratio</t>
  </si>
  <si>
    <r>
      <t>Volume of Specimen, cm</t>
    </r>
    <r>
      <rPr>
        <b/>
        <vertAlign val="superscript"/>
        <sz val="12"/>
        <rFont val="Arial"/>
        <family val="2"/>
      </rPr>
      <t>3</t>
    </r>
  </si>
  <si>
    <t>error</t>
  </si>
  <si>
    <t>Stability Correlation Ratios, Adapted from AASHTO T 245, Table 1</t>
  </si>
  <si>
    <r>
      <t xml:space="preserve">  (P</t>
    </r>
    <r>
      <rPr>
        <vertAlign val="subscript"/>
        <sz val="12"/>
        <color indexed="10"/>
        <rFont val="Arial Narrow"/>
        <family val="0"/>
      </rPr>
      <t xml:space="preserve">b </t>
    </r>
    <r>
      <rPr>
        <sz val="12"/>
        <color indexed="10"/>
        <rFont val="Arial Narrow"/>
        <family val="2"/>
      </rPr>
      <t>- (( P</t>
    </r>
    <r>
      <rPr>
        <vertAlign val="subscript"/>
        <sz val="12"/>
        <color indexed="10"/>
        <rFont val="Arial Narrow"/>
        <family val="0"/>
      </rPr>
      <t>ba</t>
    </r>
    <r>
      <rPr>
        <sz val="12"/>
        <color indexed="10"/>
        <rFont val="Arial Narrow"/>
        <family val="2"/>
      </rPr>
      <t xml:space="preserve"> / 100) * ( 100 - P</t>
    </r>
    <r>
      <rPr>
        <vertAlign val="subscript"/>
        <sz val="12"/>
        <color indexed="10"/>
        <rFont val="Arial Narrow"/>
        <family val="0"/>
      </rPr>
      <t>b</t>
    </r>
    <r>
      <rPr>
        <sz val="12"/>
        <color indexed="10"/>
        <rFont val="Arial Narrow"/>
        <family val="2"/>
      </rPr>
      <t>)))</t>
    </r>
  </si>
  <si>
    <r>
      <t xml:space="preserve">  ( 75 µm/ P</t>
    </r>
    <r>
      <rPr>
        <vertAlign val="subscript"/>
        <sz val="12"/>
        <color indexed="10"/>
        <rFont val="Arial Narrow"/>
        <family val="0"/>
      </rPr>
      <t>be</t>
    </r>
    <r>
      <rPr>
        <sz val="12"/>
        <color indexed="10"/>
        <rFont val="Arial Narrow"/>
        <family val="2"/>
      </rPr>
      <t>)</t>
    </r>
  </si>
  <si>
    <t>( ºF )</t>
  </si>
  <si>
    <t>Flow in 0.01 in.:</t>
  </si>
  <si>
    <r>
      <t>(G</t>
    </r>
    <r>
      <rPr>
        <vertAlign val="subscript"/>
        <sz val="12"/>
        <color indexed="10"/>
        <rFont val="Arial Narrow"/>
        <family val="0"/>
      </rPr>
      <t>mb</t>
    </r>
    <r>
      <rPr>
        <sz val="12"/>
        <color indexed="10"/>
        <rFont val="Arial Narrow"/>
        <family val="2"/>
      </rPr>
      <t xml:space="preserve"> </t>
    </r>
    <r>
      <rPr>
        <sz val="11"/>
        <color indexed="10"/>
        <rFont val="Arial"/>
        <family val="0"/>
      </rPr>
      <t>* 62.4)</t>
    </r>
  </si>
  <si>
    <t>Volumetric Analysis of Compacted HMA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</si>
  <si>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</si>
  <si>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</si>
  <si>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</si>
  <si>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</si>
  <si>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</si>
  <si>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</si>
  <si>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</si>
  <si>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</si>
  <si>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Data for table obtained from NETTCP HMA Plant Technician Manual, Version 3.0, Page IV-31</t>
  </si>
  <si>
    <t>Sampled By/Cert. #:</t>
  </si>
  <si>
    <t>Other</t>
  </si>
  <si>
    <t>Certification #:</t>
  </si>
  <si>
    <t>Results Within Specification Limits:</t>
  </si>
  <si>
    <t>Bulk Specific Gravity of Compacted HMA (T 166)</t>
  </si>
  <si>
    <t>HMA Marshall Stability and Flow (T 245)</t>
  </si>
  <si>
    <t>Results Outside Specification Limits:</t>
  </si>
  <si>
    <t>Yes     No</t>
  </si>
  <si>
    <t>( @ 77 +/- 1.8 ºF )</t>
  </si>
  <si>
    <r>
      <t>Bulk Specific Gravity of Specimen (G</t>
    </r>
    <r>
      <rPr>
        <b/>
        <vertAlign val="subscript"/>
        <sz val="12"/>
        <color indexed="10"/>
        <rFont val="Arial Narrow"/>
        <family val="0"/>
      </rPr>
      <t>mb</t>
    </r>
    <r>
      <rPr>
        <b/>
        <sz val="12"/>
        <color indexed="10"/>
        <rFont val="Arial Narrow"/>
        <family val="2"/>
      </rPr>
      <t>):</t>
    </r>
  </si>
  <si>
    <r>
      <t>Unit Weight, lb/ft</t>
    </r>
    <r>
      <rPr>
        <b/>
        <vertAlign val="superscript"/>
        <sz val="12"/>
        <color indexed="10"/>
        <rFont val="Arial Narrow"/>
        <family val="0"/>
      </rPr>
      <t>3</t>
    </r>
    <r>
      <rPr>
        <b/>
        <sz val="12"/>
        <color indexed="10"/>
        <rFont val="Arial Narrow"/>
        <family val="2"/>
      </rPr>
      <t>:</t>
    </r>
  </si>
  <si>
    <r>
      <t>Theoretical Maximum Specific Gravity (G</t>
    </r>
    <r>
      <rPr>
        <vertAlign val="subscript"/>
        <sz val="12"/>
        <rFont val="Arial Narrow"/>
        <family val="0"/>
      </rPr>
      <t>mm</t>
    </r>
    <r>
      <rPr>
        <sz val="12"/>
        <rFont val="Arial Narrow"/>
        <family val="0"/>
      </rPr>
      <t>):</t>
    </r>
  </si>
  <si>
    <r>
      <t>Percent PG Binder of Sample (P</t>
    </r>
    <r>
      <rPr>
        <vertAlign val="subscript"/>
        <sz val="12"/>
        <rFont val="Arial Narrow"/>
        <family val="0"/>
      </rPr>
      <t>b</t>
    </r>
    <r>
      <rPr>
        <sz val="12"/>
        <rFont val="Arial Narrow"/>
        <family val="0"/>
      </rPr>
      <t>):</t>
    </r>
  </si>
  <si>
    <t>HMA Marshall Volumetric Properties Test Report (T 166,  T 245)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</si>
</sst>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_)"/>
    <numFmt numFmtId="170" formatCode="0.0"/>
    <numFmt numFmtId="171" formatCode="m/d"/>
    <numFmt numFmtId="172" formatCode="0.0_)"/>
    <numFmt numFmtId="173" formatCode="0.000_)"/>
    <numFmt numFmtId="174" formatCode="_(* #,##0.000_);_(* \(#,##0.000\);_(* &quot;-&quot;??_);_(@_)"/>
    <numFmt numFmtId="175" formatCode="0.000"/>
    <numFmt numFmtId="176" formatCode="m/d\ \ h:mm\ a/p"/>
    <numFmt numFmtId="177" formatCode="0.0000"/>
    <numFmt numFmtId="178" formatCode="0.0000000"/>
    <numFmt numFmtId="179" formatCode="0.000000"/>
    <numFmt numFmtId="180" formatCode="0.00000"/>
    <numFmt numFmtId="181" formatCode="_(* #,##0.0_);_(* \(#,##0.0\);_(* &quot;-&quot;??_);_(@_)"/>
    <numFmt numFmtId="182" formatCode="0.0000_)"/>
    <numFmt numFmtId="183" formatCode="_(* #,##0.0000_);_(* \(#,##0.0000\);_(* &quot;-&quot;??_);_(@_)"/>
    <numFmt numFmtId="184" formatCode="0.00000_)"/>
    <numFmt numFmtId="185" formatCode="0.000000_)"/>
    <numFmt numFmtId="186" formatCode="0.0000000_)"/>
    <numFmt numFmtId="187" formatCode="0.00000000_)"/>
    <numFmt numFmtId="188" formatCode="0.000000000_)"/>
    <numFmt numFmtId="189" formatCode="m/d\ \ h:mm\ "/>
    <numFmt numFmtId="190" formatCode="0.0%"/>
    <numFmt numFmtId="191" formatCode="0.0000000000"/>
    <numFmt numFmtId="192" formatCode="0.000000000"/>
    <numFmt numFmtId="193" formatCode="0.00000000"/>
    <numFmt numFmtId="194" formatCode="0.00000000000"/>
    <numFmt numFmtId="195" formatCode=".000"/>
    <numFmt numFmtId="196" formatCode="m/d\ \ h:mm\ AM/PM"/>
    <numFmt numFmtId="197" formatCode="m/d/yy\ \ h:mm\ AM/PM"/>
    <numFmt numFmtId="198" formatCode="m/d/yy\ \ h:mm\ a/p"/>
    <numFmt numFmtId="199" formatCode="m/d\ \ hh:mm\ "/>
    <numFmt numFmtId="200" formatCode="m/d/yy\ \ hh:mm\ "/>
    <numFmt numFmtId="201" formatCode="0000"/>
    <numFmt numFmtId="202" formatCode="0.0,;;"/>
    <numFmt numFmtId="203" formatCode=";;"/>
    <numFmt numFmtId="204" formatCode="General_)"/>
    <numFmt numFmtId="205" formatCode="0"/>
  </numFmts>
  <fonts count="47">
    <font>
      <sz val="10"/>
      <name val="Arial"/>
      <family val="0"/>
    </font>
    <font>
      <b/>
      <sz val="12"/>
      <name val="Arial Rounded MT Bold"/>
      <family val="2"/>
    </font>
    <font>
      <sz val="11"/>
      <name val="Arial"/>
      <family val="0"/>
    </font>
    <font>
      <sz val="12"/>
      <color indexed="12"/>
      <name val="Arial Narrow"/>
      <family val="0"/>
    </font>
    <font>
      <sz val="12"/>
      <name val="Arial Narrow"/>
      <family val="0"/>
    </font>
    <font>
      <sz val="12"/>
      <color indexed="8"/>
      <name val="Arial Narrow"/>
      <family val="0"/>
    </font>
    <font>
      <b/>
      <sz val="10"/>
      <name val="Arial Narrow"/>
      <family val="2"/>
    </font>
    <font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6"/>
      <name val="Arial"/>
      <family val="0"/>
    </font>
    <font>
      <sz val="12"/>
      <color indexed="12"/>
      <name val="Arial Rounded MT Bold"/>
      <family val="2"/>
    </font>
    <font>
      <sz val="12"/>
      <color indexed="8"/>
      <name val="Arial Rounded MT Bold"/>
      <family val="2"/>
    </font>
    <font>
      <sz val="22"/>
      <name val="Arial Narrow"/>
      <family val="2"/>
    </font>
    <font>
      <b/>
      <u val="single"/>
      <sz val="12"/>
      <name val="Arial"/>
      <family val="2"/>
    </font>
    <font>
      <b/>
      <sz val="22"/>
      <name val="Arial"/>
      <family val="0"/>
    </font>
    <font>
      <sz val="16"/>
      <name val="Arial Narrow"/>
      <family val="2"/>
    </font>
    <font>
      <sz val="12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2"/>
      <color indexed="12"/>
      <name val="Arial"/>
      <family val="2"/>
    </font>
    <font>
      <sz val="16"/>
      <color indexed="10"/>
      <name val="Arial Narrow"/>
      <family val="2"/>
    </font>
    <font>
      <b/>
      <sz val="12"/>
      <color indexed="10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b/>
      <sz val="12"/>
      <color indexed="10"/>
      <name val="Arial"/>
      <family val="2"/>
    </font>
    <font>
      <b/>
      <sz val="11"/>
      <color indexed="10"/>
      <name val="Arial Narrow"/>
      <family val="2"/>
    </font>
    <font>
      <sz val="11"/>
      <color indexed="10"/>
      <name val="Arial"/>
      <family val="0"/>
    </font>
    <font>
      <b/>
      <sz val="16"/>
      <color indexed="10"/>
      <name val="Arial Narrow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 Narrow"/>
      <family val="2"/>
    </font>
    <font>
      <sz val="10"/>
      <name val="Arial Narrow"/>
      <family val="2"/>
    </font>
    <font>
      <sz val="11"/>
      <color indexed="12"/>
      <name val="Arial Narrow"/>
      <family val="2"/>
    </font>
    <font>
      <sz val="22"/>
      <name val="Arial"/>
      <family val="0"/>
    </font>
    <font>
      <sz val="8"/>
      <name val="Tahoma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sz val="10"/>
      <name val="Geneva"/>
      <family val="0"/>
    </font>
    <font>
      <sz val="8"/>
      <name val="Verdana"/>
      <family val="0"/>
    </font>
    <font>
      <b/>
      <vertAlign val="subscript"/>
      <sz val="12"/>
      <color indexed="10"/>
      <name val="Arial Narrow"/>
      <family val="0"/>
    </font>
    <font>
      <b/>
      <vertAlign val="superscript"/>
      <sz val="12"/>
      <color indexed="10"/>
      <name val="Arial Narrow"/>
      <family val="0"/>
    </font>
    <font>
      <vertAlign val="subscript"/>
      <sz val="12"/>
      <color indexed="10"/>
      <name val="Arial Narrow"/>
      <family val="0"/>
    </font>
    <font>
      <vertAlign val="subscript"/>
      <sz val="12"/>
      <name val="Arial Narrow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 diagonalUp="1" diagonalDown="1">
      <left style="medium"/>
      <right style="medium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left"/>
      <protection locked="0"/>
    </xf>
    <xf numFmtId="170" fontId="17" fillId="2" borderId="2" xfId="0" applyNumberFormat="1" applyFont="1" applyFill="1" applyBorder="1" applyAlignment="1" applyProtection="1">
      <alignment horizontal="center"/>
      <protection locked="0"/>
    </xf>
    <xf numFmtId="170" fontId="21" fillId="0" borderId="3" xfId="0" applyNumberFormat="1" applyFont="1" applyFill="1" applyBorder="1" applyAlignment="1" applyProtection="1">
      <alignment horizontal="center"/>
      <protection/>
    </xf>
    <xf numFmtId="170" fontId="21" fillId="0" borderId="4" xfId="0" applyNumberFormat="1" applyFont="1" applyFill="1" applyBorder="1" applyAlignment="1" applyProtection="1">
      <alignment horizontal="center"/>
      <protection/>
    </xf>
    <xf numFmtId="175" fontId="26" fillId="0" borderId="5" xfId="0" applyNumberFormat="1" applyFont="1" applyBorder="1" applyAlignment="1" applyProtection="1">
      <alignment horizontal="center"/>
      <protection/>
    </xf>
    <xf numFmtId="1" fontId="26" fillId="0" borderId="5" xfId="0" applyNumberFormat="1" applyFont="1" applyBorder="1" applyAlignment="1" applyProtection="1">
      <alignment horizontal="center"/>
      <protection/>
    </xf>
    <xf numFmtId="170" fontId="17" fillId="2" borderId="6" xfId="0" applyNumberFormat="1" applyFont="1" applyFill="1" applyBorder="1" applyAlignment="1" applyProtection="1">
      <alignment horizontal="center"/>
      <protection locked="0"/>
    </xf>
    <xf numFmtId="175" fontId="17" fillId="2" borderId="2" xfId="0" applyNumberFormat="1" applyFont="1" applyFill="1" applyBorder="1" applyAlignment="1" applyProtection="1">
      <alignment horizontal="center"/>
      <protection locked="0"/>
    </xf>
    <xf numFmtId="170" fontId="26" fillId="0" borderId="5" xfId="0" applyNumberFormat="1" applyFont="1" applyBorder="1" applyAlignment="1" applyProtection="1">
      <alignment horizontal="center"/>
      <protection/>
    </xf>
    <xf numFmtId="170" fontId="26" fillId="0" borderId="7" xfId="0" applyNumberFormat="1" applyFont="1" applyBorder="1" applyAlignment="1" applyProtection="1">
      <alignment horizontal="center"/>
      <protection/>
    </xf>
    <xf numFmtId="175" fontId="26" fillId="0" borderId="7" xfId="0" applyNumberFormat="1" applyFont="1" applyBorder="1" applyAlignment="1" applyProtection="1">
      <alignment horizontal="center"/>
      <protection/>
    </xf>
    <xf numFmtId="2" fontId="26" fillId="0" borderId="5" xfId="0" applyNumberFormat="1" applyFont="1" applyBorder="1" applyAlignment="1" applyProtection="1">
      <alignment horizontal="center"/>
      <protection/>
    </xf>
    <xf numFmtId="2" fontId="26" fillId="0" borderId="7" xfId="0" applyNumberFormat="1" applyFont="1" applyBorder="1" applyAlignment="1" applyProtection="1">
      <alignment horizontal="center"/>
      <protection/>
    </xf>
    <xf numFmtId="1" fontId="17" fillId="2" borderId="2" xfId="0" applyNumberFormat="1" applyFont="1" applyFill="1" applyBorder="1" applyAlignment="1" applyProtection="1">
      <alignment horizontal="center"/>
      <protection locked="0"/>
    </xf>
    <xf numFmtId="170" fontId="17" fillId="2" borderId="3" xfId="0" applyNumberFormat="1" applyFont="1" applyFill="1" applyBorder="1" applyAlignment="1" applyProtection="1">
      <alignment horizontal="center"/>
      <protection locked="0"/>
    </xf>
    <xf numFmtId="1" fontId="29" fillId="0" borderId="8" xfId="0" applyNumberFormat="1" applyFont="1" applyBorder="1" applyAlignment="1" applyProtection="1">
      <alignment horizontal="center"/>
      <protection/>
    </xf>
    <xf numFmtId="170" fontId="17" fillId="2" borderId="5" xfId="0" applyNumberFormat="1" applyFont="1" applyFill="1" applyBorder="1" applyAlignment="1" applyProtection="1">
      <alignment horizontal="center"/>
      <protection locked="0"/>
    </xf>
    <xf numFmtId="170" fontId="29" fillId="0" borderId="5" xfId="0" applyNumberFormat="1" applyFont="1" applyBorder="1" applyAlignment="1" applyProtection="1">
      <alignment horizontal="center"/>
      <protection/>
    </xf>
    <xf numFmtId="1" fontId="17" fillId="2" borderId="6" xfId="0" applyNumberFormat="1" applyFont="1" applyFill="1" applyBorder="1" applyAlignment="1" applyProtection="1">
      <alignment horizontal="center"/>
      <protection locked="0"/>
    </xf>
    <xf numFmtId="1" fontId="17" fillId="2" borderId="9" xfId="0" applyNumberFormat="1" applyFont="1" applyFill="1" applyBorder="1" applyAlignment="1" applyProtection="1">
      <alignment horizontal="center"/>
      <protection locked="0"/>
    </xf>
    <xf numFmtId="175" fontId="17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9" fontId="4" fillId="3" borderId="0" xfId="0" applyNumberFormat="1" applyFont="1" applyFill="1" applyBorder="1" applyAlignment="1" applyProtection="1">
      <alignment horizontal="right"/>
      <protection/>
    </xf>
    <xf numFmtId="49" fontId="11" fillId="3" borderId="0" xfId="0" applyNumberFormat="1" applyFont="1" applyFill="1" applyBorder="1" applyAlignment="1" applyProtection="1">
      <alignment horizontal="right"/>
      <protection/>
    </xf>
    <xf numFmtId="170" fontId="12" fillId="3" borderId="0" xfId="0" applyNumberFormat="1" applyFont="1" applyFill="1" applyBorder="1" applyAlignment="1" applyProtection="1">
      <alignment horizontal="centerContinuous"/>
      <protection/>
    </xf>
    <xf numFmtId="0" fontId="0" fillId="3" borderId="0" xfId="0" applyFill="1" applyBorder="1" applyAlignment="1" applyProtection="1">
      <alignment horizontal="centerContinuous"/>
      <protection/>
    </xf>
    <xf numFmtId="0" fontId="15" fillId="0" borderId="10" xfId="0" applyFont="1" applyBorder="1" applyAlignment="1" applyProtection="1">
      <alignment horizontal="centerContinuous"/>
      <protection/>
    </xf>
    <xf numFmtId="0" fontId="4" fillId="0" borderId="11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9" fillId="0" borderId="1" xfId="0" applyFont="1" applyBorder="1" applyAlignment="1" applyProtection="1">
      <alignment horizontal="right"/>
      <protection/>
    </xf>
    <xf numFmtId="170" fontId="16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3" fillId="0" borderId="15" xfId="0" applyFont="1" applyBorder="1" applyAlignment="1" applyProtection="1">
      <alignment horizontal="right"/>
      <protection/>
    </xf>
    <xf numFmtId="175" fontId="24" fillId="0" borderId="1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right"/>
      <protection/>
    </xf>
    <xf numFmtId="170" fontId="2" fillId="0" borderId="0" xfId="0" applyNumberFormat="1" applyFont="1" applyFill="1" applyBorder="1" applyAlignment="1" applyProtection="1">
      <alignment horizontal="left"/>
      <protection/>
    </xf>
    <xf numFmtId="170" fontId="16" fillId="0" borderId="0" xfId="0" applyNumberFormat="1" applyFont="1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/>
      <protection/>
    </xf>
    <xf numFmtId="175" fontId="1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9" fillId="0" borderId="20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right"/>
      <protection/>
    </xf>
    <xf numFmtId="0" fontId="17" fillId="0" borderId="21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17" fillId="0" borderId="7" xfId="0" applyFont="1" applyBorder="1" applyAlignment="1" applyProtection="1">
      <alignment/>
      <protection/>
    </xf>
    <xf numFmtId="0" fontId="18" fillId="0" borderId="15" xfId="0" applyFont="1" applyBorder="1" applyAlignment="1" applyProtection="1">
      <alignment horizontal="right"/>
      <protection/>
    </xf>
    <xf numFmtId="170" fontId="29" fillId="0" borderId="0" xfId="0" applyNumberFormat="1" applyFont="1" applyFill="1" applyBorder="1" applyAlignment="1" applyProtection="1">
      <alignment horizontal="center"/>
      <protection/>
    </xf>
    <xf numFmtId="175" fontId="19" fillId="0" borderId="7" xfId="0" applyNumberFormat="1" applyFont="1" applyBorder="1" applyAlignment="1" applyProtection="1">
      <alignment/>
      <protection/>
    </xf>
    <xf numFmtId="0" fontId="30" fillId="0" borderId="15" xfId="0" applyFont="1" applyBorder="1" applyAlignment="1" applyProtection="1">
      <alignment horizontal="right"/>
      <protection/>
    </xf>
    <xf numFmtId="0" fontId="18" fillId="0" borderId="15" xfId="0" applyFont="1" applyFill="1" applyBorder="1" applyAlignment="1" applyProtection="1">
      <alignment horizontal="right"/>
      <protection/>
    </xf>
    <xf numFmtId="0" fontId="23" fillId="0" borderId="15" xfId="0" applyFont="1" applyFill="1" applyBorder="1" applyAlignment="1" applyProtection="1">
      <alignment horizontal="right"/>
      <protection/>
    </xf>
    <xf numFmtId="175" fontId="24" fillId="0" borderId="15" xfId="0" applyNumberFormat="1" applyFont="1" applyFill="1" applyBorder="1" applyAlignment="1" applyProtection="1">
      <alignment horizontal="right"/>
      <protection/>
    </xf>
    <xf numFmtId="175" fontId="23" fillId="0" borderId="15" xfId="0" applyNumberFormat="1" applyFont="1" applyFill="1" applyBorder="1" applyAlignment="1" applyProtection="1">
      <alignment horizontal="right"/>
      <protection/>
    </xf>
    <xf numFmtId="175" fontId="29" fillId="0" borderId="0" xfId="0" applyNumberFormat="1" applyFont="1" applyFill="1" applyBorder="1" applyAlignment="1" applyProtection="1">
      <alignment horizontal="center"/>
      <protection/>
    </xf>
    <xf numFmtId="2" fontId="29" fillId="0" borderId="0" xfId="0" applyNumberFormat="1" applyFont="1" applyFill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/>
      <protection/>
    </xf>
    <xf numFmtId="2" fontId="29" fillId="0" borderId="22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left"/>
      <protection/>
    </xf>
    <xf numFmtId="2" fontId="29" fillId="0" borderId="0" xfId="0" applyNumberFormat="1" applyFont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 horizontal="right"/>
      <protection/>
    </xf>
    <xf numFmtId="0" fontId="33" fillId="0" borderId="23" xfId="0" applyFont="1" applyBorder="1" applyAlignment="1" applyProtection="1">
      <alignment/>
      <protection/>
    </xf>
    <xf numFmtId="0" fontId="17" fillId="0" borderId="13" xfId="0" applyFont="1" applyBorder="1" applyAlignment="1" applyProtection="1">
      <alignment/>
      <protection/>
    </xf>
    <xf numFmtId="0" fontId="20" fillId="0" borderId="1" xfId="0" applyFont="1" applyBorder="1" applyAlignment="1" applyProtection="1">
      <alignment horizontal="right"/>
      <protection/>
    </xf>
    <xf numFmtId="170" fontId="25" fillId="0" borderId="0" xfId="0" applyNumberFormat="1" applyFont="1" applyFill="1" applyBorder="1" applyAlignment="1" applyProtection="1">
      <alignment horizontal="center"/>
      <protection/>
    </xf>
    <xf numFmtId="175" fontId="19" fillId="0" borderId="13" xfId="0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right"/>
      <protection/>
    </xf>
    <xf numFmtId="170" fontId="25" fillId="0" borderId="18" xfId="0" applyNumberFormat="1" applyFont="1" applyFill="1" applyBorder="1" applyAlignment="1" applyProtection="1">
      <alignment horizontal="center"/>
      <protection/>
    </xf>
    <xf numFmtId="2" fontId="25" fillId="0" borderId="0" xfId="0" applyNumberFormat="1" applyFont="1" applyFill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/>
      <protection/>
    </xf>
    <xf numFmtId="0" fontId="34" fillId="0" borderId="1" xfId="0" applyFont="1" applyFill="1" applyBorder="1" applyAlignment="1" applyProtection="1">
      <alignment horizontal="right"/>
      <protection/>
    </xf>
    <xf numFmtId="0" fontId="34" fillId="0" borderId="1" xfId="0" applyFont="1" applyBorder="1" applyAlignment="1" applyProtection="1">
      <alignment horizontal="right"/>
      <protection/>
    </xf>
    <xf numFmtId="170" fontId="3" fillId="0" borderId="18" xfId="0" applyNumberFormat="1" applyFont="1" applyFill="1" applyBorder="1" applyAlignment="1" applyProtection="1">
      <alignment horizontal="center"/>
      <protection/>
    </xf>
    <xf numFmtId="2" fontId="21" fillId="0" borderId="2" xfId="0" applyNumberFormat="1" applyFont="1" applyFill="1" applyBorder="1" applyAlignment="1" applyProtection="1">
      <alignment horizontal="center"/>
      <protection/>
    </xf>
    <xf numFmtId="175" fontId="20" fillId="0" borderId="25" xfId="0" applyNumberFormat="1" applyFont="1" applyFill="1" applyBorder="1" applyAlignment="1" applyProtection="1">
      <alignment horizontal="right"/>
      <protection/>
    </xf>
    <xf numFmtId="0" fontId="20" fillId="0" borderId="25" xfId="0" applyFont="1" applyBorder="1" applyAlignment="1" applyProtection="1">
      <alignment horizontal="right"/>
      <protection/>
    </xf>
    <xf numFmtId="2" fontId="25" fillId="0" borderId="4" xfId="0" applyNumberFormat="1" applyFont="1" applyFill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 horizontal="centerContinuous"/>
      <protection/>
    </xf>
    <xf numFmtId="0" fontId="17" fillId="0" borderId="24" xfId="0" applyFont="1" applyBorder="1" applyAlignment="1" applyProtection="1">
      <alignment horizontal="center"/>
      <protection/>
    </xf>
    <xf numFmtId="175" fontId="20" fillId="0" borderId="7" xfId="0" applyNumberFormat="1" applyFont="1" applyBorder="1" applyAlignment="1" applyProtection="1">
      <alignment/>
      <protection/>
    </xf>
    <xf numFmtId="0" fontId="19" fillId="0" borderId="15" xfId="0" applyFont="1" applyBorder="1" applyAlignment="1" applyProtection="1">
      <alignment horizontal="right"/>
      <protection/>
    </xf>
    <xf numFmtId="0" fontId="27" fillId="0" borderId="15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/>
      <protection/>
    </xf>
    <xf numFmtId="175" fontId="19" fillId="3" borderId="7" xfId="0" applyNumberFormat="1" applyFont="1" applyFill="1" applyBorder="1" applyAlignment="1" applyProtection="1">
      <alignment horizontal="center"/>
      <protection/>
    </xf>
    <xf numFmtId="175" fontId="27" fillId="0" borderId="15" xfId="0" applyNumberFormat="1" applyFont="1" applyFill="1" applyBorder="1" applyAlignment="1" applyProtection="1">
      <alignment horizontal="right"/>
      <protection/>
    </xf>
    <xf numFmtId="175" fontId="18" fillId="0" borderId="15" xfId="0" applyNumberFormat="1" applyFont="1" applyFill="1" applyBorder="1" applyAlignment="1" applyProtection="1">
      <alignment horizontal="right"/>
      <protection/>
    </xf>
    <xf numFmtId="0" fontId="13" fillId="0" borderId="26" xfId="0" applyFont="1" applyBorder="1" applyAlignment="1" applyProtection="1">
      <alignment horizontal="centerContinuous"/>
      <protection/>
    </xf>
    <xf numFmtId="0" fontId="19" fillId="0" borderId="2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2" fontId="17" fillId="0" borderId="29" xfId="0" applyNumberFormat="1" applyFont="1" applyBorder="1" applyAlignment="1">
      <alignment horizontal="center"/>
    </xf>
    <xf numFmtId="2" fontId="17" fillId="0" borderId="30" xfId="0" applyNumberFormat="1" applyFont="1" applyBorder="1" applyAlignment="1">
      <alignment horizontal="center"/>
    </xf>
    <xf numFmtId="2" fontId="17" fillId="0" borderId="31" xfId="0" applyNumberFormat="1" applyFont="1" applyBorder="1" applyAlignment="1">
      <alignment horizontal="center"/>
    </xf>
    <xf numFmtId="1" fontId="17" fillId="0" borderId="32" xfId="0" applyNumberFormat="1" applyFont="1" applyBorder="1" applyAlignment="1">
      <alignment horizontal="center"/>
    </xf>
    <xf numFmtId="1" fontId="17" fillId="0" borderId="33" xfId="0" applyNumberFormat="1" applyFont="1" applyBorder="1" applyAlignment="1">
      <alignment horizontal="center"/>
    </xf>
    <xf numFmtId="175" fontId="17" fillId="0" borderId="34" xfId="0" applyNumberFormat="1" applyFont="1" applyBorder="1" applyAlignment="1">
      <alignment horizontal="center"/>
    </xf>
    <xf numFmtId="175" fontId="17" fillId="0" borderId="35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38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left"/>
      <protection/>
    </xf>
    <xf numFmtId="0" fontId="4" fillId="0" borderId="1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9" fillId="0" borderId="2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169" fontId="4" fillId="0" borderId="1" xfId="0" applyNumberFormat="1" applyFont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20" xfId="0" applyFont="1" applyBorder="1" applyAlignment="1" applyProtection="1">
      <alignment horizontal="right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1" fontId="17" fillId="2" borderId="6" xfId="0" applyNumberFormat="1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 horizontal="right"/>
      <protection/>
    </xf>
    <xf numFmtId="175" fontId="20" fillId="0" borderId="0" xfId="0" applyNumberFormat="1" applyFont="1" applyBorder="1" applyAlignment="1" applyProtection="1">
      <alignment/>
      <protection/>
    </xf>
    <xf numFmtId="170" fontId="18" fillId="0" borderId="0" xfId="0" applyNumberFormat="1" applyFont="1" applyFill="1" applyBorder="1" applyAlignment="1" applyProtection="1">
      <alignment horizontal="right"/>
      <protection/>
    </xf>
    <xf numFmtId="170" fontId="22" fillId="0" borderId="0" xfId="0" applyNumberFormat="1" applyFont="1" applyFill="1" applyBorder="1" applyAlignment="1" applyProtection="1">
      <alignment horizontal="center"/>
      <protection/>
    </xf>
    <xf numFmtId="175" fontId="18" fillId="0" borderId="0" xfId="0" applyNumberFormat="1" applyFont="1" applyFill="1" applyBorder="1" applyAlignment="1" applyProtection="1">
      <alignment horizontal="right"/>
      <protection/>
    </xf>
    <xf numFmtId="170" fontId="2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Fill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6" fontId="17" fillId="2" borderId="37" xfId="0" applyNumberFormat="1" applyFont="1" applyFill="1" applyBorder="1" applyAlignment="1" applyProtection="1" quotePrefix="1">
      <alignment horizontal="center"/>
      <protection/>
    </xf>
    <xf numFmtId="16" fontId="17" fillId="2" borderId="2" xfId="0" applyNumberFormat="1" applyFont="1" applyFill="1" applyBorder="1" applyAlignment="1" applyProtection="1">
      <alignment horizontal="center"/>
      <protection/>
    </xf>
    <xf numFmtId="0" fontId="17" fillId="2" borderId="2" xfId="0" applyFont="1" applyFill="1" applyBorder="1" applyAlignment="1" applyProtection="1">
      <alignment horizontal="center"/>
      <protection/>
    </xf>
    <xf numFmtId="0" fontId="21" fillId="2" borderId="2" xfId="0" applyFont="1" applyFill="1" applyBorder="1" applyAlignment="1" applyProtection="1">
      <alignment horizontal="center"/>
      <protection/>
    </xf>
    <xf numFmtId="0" fontId="21" fillId="2" borderId="3" xfId="0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6" fontId="17" fillId="2" borderId="3" xfId="0" applyNumberFormat="1" applyFont="1" applyFill="1" applyBorder="1" applyAlignment="1" applyProtection="1" quotePrefix="1">
      <alignment horizontal="center"/>
      <protection/>
    </xf>
    <xf numFmtId="169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4" fillId="0" borderId="17" xfId="0" applyFont="1" applyFill="1" applyBorder="1" applyAlignment="1" applyProtection="1">
      <alignment horizontal="left" vertical="top"/>
      <protection/>
    </xf>
    <xf numFmtId="172" fontId="4" fillId="0" borderId="17" xfId="0" applyNumberFormat="1" applyFont="1" applyFill="1" applyBorder="1" applyAlignment="1" applyProtection="1">
      <alignment horizontal="right"/>
      <protection/>
    </xf>
    <xf numFmtId="169" fontId="17" fillId="2" borderId="17" xfId="0" applyNumberFormat="1" applyFont="1" applyFill="1" applyBorder="1" applyAlignment="1" applyProtection="1">
      <alignment horizontal="center"/>
      <protection/>
    </xf>
    <xf numFmtId="170" fontId="17" fillId="2" borderId="17" xfId="0" applyNumberFormat="1" applyFont="1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20" fillId="2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175" fontId="4" fillId="0" borderId="0" xfId="0" applyNumberFormat="1" applyFont="1" applyFill="1" applyBorder="1" applyAlignment="1" applyProtection="1">
      <alignment horizontal="right"/>
      <protection/>
    </xf>
    <xf numFmtId="170" fontId="4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170" fontId="21" fillId="0" borderId="0" xfId="0" applyNumberFormat="1" applyFont="1" applyBorder="1" applyAlignment="1" applyProtection="1">
      <alignment horizontal="center"/>
      <protection/>
    </xf>
    <xf numFmtId="170" fontId="17" fillId="0" borderId="0" xfId="0" applyNumberFormat="1" applyFont="1" applyBorder="1" applyAlignment="1" applyProtection="1">
      <alignment horizontal="center" vertical="center"/>
      <protection/>
    </xf>
    <xf numFmtId="175" fontId="8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23" fillId="0" borderId="5" xfId="0" applyFont="1" applyFill="1" applyBorder="1" applyAlignment="1" applyProtection="1">
      <alignment horizontal="center"/>
      <protection/>
    </xf>
    <xf numFmtId="0" fontId="25" fillId="0" borderId="15" xfId="0" applyFont="1" applyBorder="1" applyAlignment="1" applyProtection="1">
      <alignment horizontal="centerContinuous"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26" xfId="0" applyBorder="1" applyAlignment="1" applyProtection="1">
      <alignment horizontal="centerContinuous"/>
      <protection/>
    </xf>
    <xf numFmtId="0" fontId="25" fillId="0" borderId="15" xfId="0" applyFont="1" applyFill="1" applyBorder="1" applyAlignment="1" applyProtection="1">
      <alignment horizontal="centerContinuous"/>
      <protection/>
    </xf>
    <xf numFmtId="170" fontId="25" fillId="0" borderId="15" xfId="0" applyNumberFormat="1" applyFont="1" applyFill="1" applyBorder="1" applyAlignment="1" applyProtection="1">
      <alignment horizontal="centerContinuous"/>
      <protection/>
    </xf>
    <xf numFmtId="0" fontId="31" fillId="0" borderId="15" xfId="0" applyFont="1" applyBorder="1" applyAlignment="1" applyProtection="1">
      <alignment horizontal="centerContinuous"/>
      <protection/>
    </xf>
    <xf numFmtId="0" fontId="31" fillId="0" borderId="26" xfId="0" applyFont="1" applyBorder="1" applyAlignment="1" applyProtection="1">
      <alignment horizontal="centerContinuous"/>
      <protection/>
    </xf>
    <xf numFmtId="0" fontId="0" fillId="0" borderId="1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70" fontId="16" fillId="0" borderId="1" xfId="0" applyNumberFormat="1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/>
      <protection/>
    </xf>
    <xf numFmtId="170" fontId="26" fillId="0" borderId="5" xfId="0" applyNumberFormat="1" applyFont="1" applyBorder="1" applyAlignment="1" applyProtection="1">
      <alignment horizontal="center"/>
      <protection/>
    </xf>
    <xf numFmtId="0" fontId="33" fillId="2" borderId="1" xfId="0" applyFont="1" applyFill="1" applyBorder="1" applyAlignment="1">
      <alignment horizontal="left"/>
    </xf>
    <xf numFmtId="0" fontId="33" fillId="2" borderId="1" xfId="0" applyFont="1" applyFill="1" applyBorder="1" applyAlignment="1">
      <alignment horizontal="left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2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4" fillId="2" borderId="20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175" fontId="25" fillId="0" borderId="15" xfId="0" applyNumberFormat="1" applyFont="1" applyBorder="1" applyAlignment="1" applyProtection="1">
      <alignment horizontal="center"/>
      <protection/>
    </xf>
    <xf numFmtId="175" fontId="25" fillId="0" borderId="26" xfId="0" applyNumberFormat="1" applyFont="1" applyBorder="1" applyAlignment="1" applyProtection="1">
      <alignment horizontal="center"/>
      <protection/>
    </xf>
    <xf numFmtId="0" fontId="28" fillId="0" borderId="15" xfId="0" applyFont="1" applyBorder="1" applyAlignment="1" applyProtection="1">
      <alignment horizontal="center"/>
      <protection/>
    </xf>
    <xf numFmtId="0" fontId="28" fillId="0" borderId="26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1" fontId="16" fillId="0" borderId="11" xfId="0" applyNumberFormat="1" applyFont="1" applyFill="1" applyBorder="1" applyAlignment="1" applyProtection="1">
      <alignment horizontal="center"/>
      <protection/>
    </xf>
    <xf numFmtId="1" fontId="16" fillId="0" borderId="23" xfId="0" applyNumberFormat="1" applyFont="1" applyFill="1" applyBorder="1" applyAlignment="1" applyProtection="1">
      <alignment horizontal="center"/>
      <protection/>
    </xf>
    <xf numFmtId="170" fontId="16" fillId="0" borderId="1" xfId="0" applyNumberFormat="1" applyFont="1" applyFill="1" applyBorder="1" applyAlignment="1" applyProtection="1">
      <alignment horizontal="center"/>
      <protection/>
    </xf>
    <xf numFmtId="170" fontId="16" fillId="0" borderId="18" xfId="0" applyNumberFormat="1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14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horizontal="right" vertical="center"/>
      <protection/>
    </xf>
    <xf numFmtId="170" fontId="24" fillId="0" borderId="15" xfId="0" applyNumberFormat="1" applyFont="1" applyFill="1" applyBorder="1" applyAlignment="1" applyProtection="1">
      <alignment horizontal="center"/>
      <protection/>
    </xf>
    <xf numFmtId="170" fontId="24" fillId="0" borderId="26" xfId="0" applyNumberFormat="1" applyFont="1" applyFill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172" fontId="4" fillId="2" borderId="1" xfId="0" applyNumberFormat="1" applyFont="1" applyFill="1" applyBorder="1" applyAlignment="1" applyProtection="1">
      <alignment horizontal="left"/>
      <protection locked="0"/>
    </xf>
    <xf numFmtId="49" fontId="4" fillId="2" borderId="1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D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NETTCP_F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3665 template"/>
      <sheetName val="T85 template"/>
      <sheetName val="T11_27c template"/>
      <sheetName val="T11_27f template"/>
      <sheetName val="T166 template"/>
      <sheetName val="T191 template"/>
      <sheetName val="T209 template"/>
      <sheetName val="T27 template"/>
      <sheetName val="T27_30 template"/>
      <sheetName val="T184 template"/>
      <sheetName val="T85 template (2)"/>
      <sheetName val="T96 template"/>
      <sheetName val="TP33 template"/>
      <sheetName val="TP53 template"/>
      <sheetName val="TP53 form"/>
    </sheetNames>
    <sheetDataSet>
      <sheetData sheetId="0">
        <row r="1">
          <cell r="A1" t="str">
            <v>STANDARD METHOD FOR RANDOM SAMPLING, ASTM D3665</v>
          </cell>
        </row>
        <row r="2">
          <cell r="A2" t="str">
            <v>Date/Time:</v>
          </cell>
          <cell r="E2" t="str">
            <v>Lab/Location:</v>
          </cell>
        </row>
        <row r="3">
          <cell r="A3" t="str">
            <v>Weather:</v>
          </cell>
          <cell r="E3" t="str">
            <v>Date Rec'd #:</v>
          </cell>
          <cell r="H3" t="str">
            <v>Random Sample:</v>
          </cell>
        </row>
        <row r="4">
          <cell r="A4" t="str">
            <v>Project:</v>
          </cell>
          <cell r="E4" t="str">
            <v>Lab Login #:</v>
          </cell>
          <cell r="H4" t="str">
            <v>Lot #:</v>
          </cell>
        </row>
        <row r="5">
          <cell r="A5" t="str">
            <v>Contract #:</v>
          </cell>
          <cell r="E5" t="str">
            <v>Material ID:</v>
          </cell>
          <cell r="H5" t="str">
            <v>Sublot #:</v>
          </cell>
        </row>
        <row r="6">
          <cell r="A6" t="str">
            <v>Contractor:</v>
          </cell>
          <cell r="E6" t="str">
            <v>Material #:</v>
          </cell>
          <cell r="H6" t="str">
            <v>Sample Location:</v>
          </cell>
        </row>
        <row r="7">
          <cell r="A7" t="str">
            <v>Pay Item #:</v>
          </cell>
          <cell r="E7" t="str">
            <v>      Sample #:</v>
          </cell>
          <cell r="H7" t="str">
            <v>Station:</v>
          </cell>
        </row>
        <row r="8">
          <cell r="A8" t="str">
            <v>Source:</v>
          </cell>
          <cell r="E8" t="str">
            <v>Sample Type:</v>
          </cell>
          <cell r="H8" t="str">
            <v>Offset:</v>
          </cell>
        </row>
        <row r="9">
          <cell r="A9" t="str">
            <v>Plant Type:</v>
          </cell>
          <cell r="E9" t="str">
            <v>Sampled By:</v>
          </cell>
        </row>
        <row r="10">
          <cell r="A10" t="str">
            <v>RANDOM NUMBER FROM: Table 1, ASTM D3665</v>
          </cell>
          <cell r="E10" t="str">
            <v>___________</v>
          </cell>
          <cell r="F10" t="str">
            <v>Electronic Number Generator</v>
          </cell>
          <cell r="I10">
            <v>0.767</v>
          </cell>
        </row>
        <row r="11">
          <cell r="A11" t="str">
            <v>Sub Lot #</v>
          </cell>
          <cell r="B11" t="str">
            <v>1st</v>
          </cell>
          <cell r="C11" t="str">
            <v>Designated</v>
          </cell>
          <cell r="D11" t="str">
            <v>2nd</v>
          </cell>
          <cell r="E11" t="str">
            <v>Designated</v>
          </cell>
          <cell r="F11" t="str">
            <v>Random</v>
          </cell>
          <cell r="H11" t="str">
            <v>Sublot</v>
          </cell>
          <cell r="J11" t="str">
            <v>Sampling </v>
          </cell>
        </row>
        <row r="12">
          <cell r="B12" t="str">
            <v>Random #</v>
          </cell>
          <cell r="C12" t="str">
            <v>Table Row</v>
          </cell>
          <cell r="D12" t="str">
            <v> Random #</v>
          </cell>
          <cell r="E12" t="str">
            <v>Table Col.</v>
          </cell>
          <cell r="F12" t="str">
            <v>Number</v>
          </cell>
          <cell r="H12" t="str">
            <v>Size</v>
          </cell>
          <cell r="J12" t="str">
            <v>Location</v>
          </cell>
        </row>
        <row r="13">
          <cell r="C13" t="str">
            <v>(1st &amp; 2nd</v>
          </cell>
          <cell r="E13" t="str">
            <v>(1st </v>
          </cell>
          <cell r="F13" t="str">
            <v>For</v>
          </cell>
          <cell r="J13" t="str">
            <v>(Station,</v>
          </cell>
        </row>
        <row r="14">
          <cell r="C14" t="str">
            <v>digits of</v>
          </cell>
          <cell r="E14" t="str">
            <v>digits of</v>
          </cell>
          <cell r="F14" t="str">
            <v>Sampling</v>
          </cell>
          <cell r="J14" t="str">
            <v>Time,</v>
          </cell>
        </row>
        <row r="15">
          <cell r="C15" t="str">
            <v>1st Rand #)</v>
          </cell>
          <cell r="E15" t="str">
            <v>2nd Rand #)</v>
          </cell>
          <cell r="F15" t="str">
            <v>Location</v>
          </cell>
          <cell r="J15" t="str">
            <v>or other)</v>
          </cell>
        </row>
        <row r="16">
          <cell r="G16" t="str">
            <v>X</v>
          </cell>
          <cell r="I16" t="str">
            <v>=</v>
          </cell>
          <cell r="J16" t="str">
            <v> </v>
          </cell>
        </row>
        <row r="17">
          <cell r="G17" t="str">
            <v>X</v>
          </cell>
          <cell r="I17" t="str">
            <v>=</v>
          </cell>
          <cell r="J17" t="str">
            <v> </v>
          </cell>
        </row>
        <row r="18">
          <cell r="G18" t="str">
            <v>X</v>
          </cell>
          <cell r="I18" t="str">
            <v>=</v>
          </cell>
          <cell r="J18" t="str">
            <v> </v>
          </cell>
        </row>
        <row r="19">
          <cell r="G19" t="str">
            <v>X</v>
          </cell>
          <cell r="I19" t="str">
            <v>=</v>
          </cell>
          <cell r="J19" t="str">
            <v> </v>
          </cell>
        </row>
        <row r="20">
          <cell r="G20" t="str">
            <v>X</v>
          </cell>
          <cell r="I20" t="str">
            <v>=</v>
          </cell>
          <cell r="J20" t="str">
            <v> </v>
          </cell>
        </row>
        <row r="21">
          <cell r="G21" t="str">
            <v>X</v>
          </cell>
          <cell r="I21" t="str">
            <v>=</v>
          </cell>
          <cell r="J21" t="str">
            <v> </v>
          </cell>
        </row>
        <row r="22">
          <cell r="G22" t="str">
            <v>X</v>
          </cell>
          <cell r="I22" t="str">
            <v>=</v>
          </cell>
          <cell r="J22" t="str">
            <v> </v>
          </cell>
        </row>
        <row r="23">
          <cell r="G23" t="str">
            <v>X</v>
          </cell>
          <cell r="I23" t="str">
            <v>=</v>
          </cell>
          <cell r="J23" t="str">
            <v> </v>
          </cell>
        </row>
        <row r="24">
          <cell r="G24" t="str">
            <v>X</v>
          </cell>
          <cell r="I24" t="str">
            <v>=</v>
          </cell>
          <cell r="J24" t="str">
            <v> </v>
          </cell>
        </row>
        <row r="25">
          <cell r="G25" t="str">
            <v>X</v>
          </cell>
          <cell r="I25" t="str">
            <v>=</v>
          </cell>
          <cell r="J25" t="str">
            <v> </v>
          </cell>
        </row>
        <row r="26">
          <cell r="G26" t="str">
            <v>X</v>
          </cell>
          <cell r="I26" t="str">
            <v>=</v>
          </cell>
          <cell r="J26" t="str">
            <v> </v>
          </cell>
        </row>
        <row r="27">
          <cell r="G27" t="str">
            <v>X</v>
          </cell>
          <cell r="I27" t="str">
            <v>=</v>
          </cell>
          <cell r="J27" t="str">
            <v> </v>
          </cell>
        </row>
        <row r="28">
          <cell r="G28" t="str">
            <v>X</v>
          </cell>
          <cell r="I28" t="str">
            <v>=</v>
          </cell>
          <cell r="J28" t="str">
            <v> </v>
          </cell>
        </row>
        <row r="29">
          <cell r="G29" t="str">
            <v>X</v>
          </cell>
          <cell r="I29" t="str">
            <v>=</v>
          </cell>
          <cell r="J29" t="str">
            <v> </v>
          </cell>
        </row>
        <row r="30">
          <cell r="G30" t="str">
            <v>X</v>
          </cell>
          <cell r="I30" t="str">
            <v>=</v>
          </cell>
          <cell r="J30" t="str">
            <v> </v>
          </cell>
        </row>
        <row r="31">
          <cell r="G31" t="str">
            <v>X</v>
          </cell>
          <cell r="I31" t="str">
            <v>=</v>
          </cell>
          <cell r="J31" t="str">
            <v> </v>
          </cell>
        </row>
        <row r="32">
          <cell r="G32" t="str">
            <v>X</v>
          </cell>
          <cell r="I32" t="str">
            <v>=</v>
          </cell>
          <cell r="J32" t="str">
            <v> </v>
          </cell>
        </row>
        <row r="33">
          <cell r="G33" t="str">
            <v>X</v>
          </cell>
          <cell r="I33" t="str">
            <v>=</v>
          </cell>
          <cell r="J33" t="str">
            <v> </v>
          </cell>
        </row>
        <row r="34">
          <cell r="G34" t="str">
            <v>X</v>
          </cell>
          <cell r="I34" t="str">
            <v>=</v>
          </cell>
          <cell r="J34" t="str">
            <v> </v>
          </cell>
        </row>
        <row r="35">
          <cell r="G35" t="str">
            <v>X</v>
          </cell>
          <cell r="I35" t="str">
            <v>=</v>
          </cell>
          <cell r="J35" t="str">
            <v> </v>
          </cell>
        </row>
        <row r="36">
          <cell r="A36" t="str">
            <v>Comments: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X84"/>
  <sheetViews>
    <sheetView showGridLines="0" tabSelected="1" zoomScale="75" zoomScaleNormal="75" zoomScaleSheetLayoutView="75" workbookViewId="0" topLeftCell="A7">
      <selection activeCell="H51" sqref="H51"/>
    </sheetView>
  </sheetViews>
  <sheetFormatPr defaultColWidth="9.140625" defaultRowHeight="12.75"/>
  <cols>
    <col min="1" max="1" width="13.28125" style="22" customWidth="1"/>
    <col min="2" max="2" width="11.421875" style="22" customWidth="1"/>
    <col min="3" max="3" width="12.28125" style="22" customWidth="1"/>
    <col min="4" max="4" width="12.140625" style="22" customWidth="1"/>
    <col min="5" max="5" width="11.140625" style="22" customWidth="1"/>
    <col min="6" max="6" width="14.421875" style="22" customWidth="1"/>
    <col min="7" max="8" width="10.421875" style="22" customWidth="1"/>
    <col min="9" max="9" width="9.421875" style="22" customWidth="1"/>
    <col min="10" max="10" width="5.8515625" style="22" customWidth="1"/>
    <col min="11" max="11" width="9.421875" style="22" customWidth="1"/>
    <col min="12" max="12" width="12.421875" style="22" customWidth="1"/>
    <col min="13" max="13" width="10.421875" style="99" customWidth="1"/>
    <col min="14" max="14" width="7.00390625" style="22" customWidth="1"/>
    <col min="15" max="16384" width="9.140625" style="22" customWidth="1"/>
  </cols>
  <sheetData>
    <row r="1" spans="1:12" ht="19.5" customHeight="1">
      <c r="A1" s="120" t="s">
        <v>0</v>
      </c>
      <c r="B1" s="121"/>
      <c r="C1" s="121"/>
      <c r="D1" s="122"/>
      <c r="E1" s="122"/>
      <c r="F1" s="122"/>
      <c r="G1" s="122"/>
      <c r="H1" s="122"/>
      <c r="I1" s="121"/>
      <c r="J1" s="122"/>
      <c r="K1" s="122"/>
      <c r="L1" s="121"/>
    </row>
    <row r="2" spans="1:13" s="125" customFormat="1" ht="19.5" customHeight="1">
      <c r="A2" s="123" t="s">
        <v>9</v>
      </c>
      <c r="B2" s="204"/>
      <c r="C2" s="198"/>
      <c r="D2" s="115"/>
      <c r="E2" s="34" t="s">
        <v>10</v>
      </c>
      <c r="F2" s="197"/>
      <c r="G2" s="198"/>
      <c r="H2" s="198"/>
      <c r="I2" s="198"/>
      <c r="J2" s="198"/>
      <c r="K2" s="198"/>
      <c r="L2" s="198"/>
      <c r="M2" s="124"/>
    </row>
    <row r="3" spans="1:24" s="130" customFormat="1" ht="19.5" customHeight="1">
      <c r="A3" s="34" t="s">
        <v>11</v>
      </c>
      <c r="B3" s="204"/>
      <c r="C3" s="198"/>
      <c r="D3" s="116"/>
      <c r="E3" s="126" t="s">
        <v>12</v>
      </c>
      <c r="F3" s="1"/>
      <c r="G3" s="127"/>
      <c r="H3" s="126" t="s">
        <v>13</v>
      </c>
      <c r="I3" s="115"/>
      <c r="J3" s="117"/>
      <c r="K3" s="208"/>
      <c r="L3" s="198"/>
      <c r="M3" s="128"/>
      <c r="N3" s="128"/>
      <c r="O3" s="129"/>
      <c r="P3" s="129"/>
      <c r="Q3" s="129"/>
      <c r="R3" s="129"/>
      <c r="S3" s="129"/>
      <c r="T3" s="129"/>
      <c r="U3" s="129"/>
      <c r="V3" s="129"/>
      <c r="W3" s="129"/>
      <c r="X3" s="129"/>
    </row>
    <row r="4" spans="1:24" s="130" customFormat="1" ht="19.5" customHeight="1">
      <c r="A4" s="123" t="s">
        <v>14</v>
      </c>
      <c r="B4" s="204"/>
      <c r="C4" s="198"/>
      <c r="D4" s="116"/>
      <c r="E4" s="34" t="s">
        <v>15</v>
      </c>
      <c r="F4" s="1"/>
      <c r="G4" s="127"/>
      <c r="H4" s="126" t="s">
        <v>16</v>
      </c>
      <c r="I4" s="197"/>
      <c r="J4" s="198"/>
      <c r="K4" s="198"/>
      <c r="L4" s="198"/>
      <c r="M4" s="128"/>
      <c r="N4" s="128"/>
      <c r="O4" s="129"/>
      <c r="P4" s="129"/>
      <c r="Q4" s="129"/>
      <c r="R4" s="129"/>
      <c r="S4" s="129"/>
      <c r="T4" s="129"/>
      <c r="U4" s="129"/>
      <c r="V4" s="129"/>
      <c r="W4" s="129"/>
      <c r="X4" s="129"/>
    </row>
    <row r="5" spans="1:24" s="130" customFormat="1" ht="19.5" customHeight="1">
      <c r="A5" s="126" t="s">
        <v>17</v>
      </c>
      <c r="B5" s="204"/>
      <c r="C5" s="198"/>
      <c r="D5" s="116"/>
      <c r="E5" s="126" t="s">
        <v>18</v>
      </c>
      <c r="F5" s="1"/>
      <c r="G5" s="127"/>
      <c r="H5" s="126" t="s">
        <v>19</v>
      </c>
      <c r="I5" s="197"/>
      <c r="J5" s="198"/>
      <c r="K5" s="198"/>
      <c r="L5" s="198"/>
      <c r="M5" s="128"/>
      <c r="N5" s="128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1:24" s="130" customFormat="1" ht="19.5" customHeight="1">
      <c r="A6" s="126" t="s">
        <v>20</v>
      </c>
      <c r="B6" s="204"/>
      <c r="C6" s="198"/>
      <c r="D6" s="116"/>
      <c r="E6" s="126" t="s">
        <v>21</v>
      </c>
      <c r="F6" s="1"/>
      <c r="G6" s="127"/>
      <c r="H6" s="126" t="s">
        <v>22</v>
      </c>
      <c r="I6" s="197"/>
      <c r="J6" s="198"/>
      <c r="K6" s="198"/>
      <c r="L6" s="198"/>
      <c r="M6" s="128"/>
      <c r="N6" s="128"/>
      <c r="O6" s="129"/>
      <c r="P6" s="129"/>
      <c r="Q6" s="129"/>
      <c r="R6" s="129"/>
      <c r="S6" s="129"/>
      <c r="T6" s="129"/>
      <c r="U6" s="129"/>
      <c r="V6" s="129"/>
      <c r="W6" s="129"/>
      <c r="X6" s="129"/>
    </row>
    <row r="7" spans="1:24" s="130" customFormat="1" ht="19.5" customHeight="1">
      <c r="A7" s="126" t="s">
        <v>23</v>
      </c>
      <c r="B7" s="204"/>
      <c r="C7" s="198"/>
      <c r="D7" s="116"/>
      <c r="E7" s="126" t="s">
        <v>24</v>
      </c>
      <c r="F7" s="1"/>
      <c r="G7" s="127"/>
      <c r="H7" s="126" t="s">
        <v>25</v>
      </c>
      <c r="I7" s="197"/>
      <c r="J7" s="198"/>
      <c r="K7" s="198"/>
      <c r="L7" s="198"/>
      <c r="M7" s="128"/>
      <c r="N7" s="128"/>
      <c r="O7" s="129"/>
      <c r="P7" s="129"/>
      <c r="Q7" s="129"/>
      <c r="R7" s="129"/>
      <c r="S7" s="129"/>
      <c r="T7" s="129"/>
      <c r="U7" s="129"/>
      <c r="V7" s="129"/>
      <c r="W7" s="129"/>
      <c r="X7" s="129"/>
    </row>
    <row r="8" spans="1:24" s="130" customFormat="1" ht="19.5" customHeight="1">
      <c r="A8" s="126" t="s">
        <v>26</v>
      </c>
      <c r="B8" s="204"/>
      <c r="C8" s="198"/>
      <c r="D8" s="116"/>
      <c r="E8" s="126" t="s">
        <v>27</v>
      </c>
      <c r="F8" s="115"/>
      <c r="G8" s="127"/>
      <c r="H8" s="126" t="s">
        <v>28</v>
      </c>
      <c r="I8" s="197"/>
      <c r="J8" s="198"/>
      <c r="K8" s="198"/>
      <c r="L8" s="198"/>
      <c r="M8" s="22"/>
      <c r="N8" s="22"/>
      <c r="O8" s="129"/>
      <c r="P8" s="129"/>
      <c r="Q8" s="129"/>
      <c r="R8" s="129"/>
      <c r="S8" s="129"/>
      <c r="T8" s="129"/>
      <c r="U8" s="129"/>
      <c r="V8" s="129"/>
      <c r="W8" s="129"/>
      <c r="X8" s="129"/>
    </row>
    <row r="9" spans="1:14" s="134" customFormat="1" ht="19.5" customHeight="1" thickBot="1">
      <c r="A9" s="131" t="s">
        <v>29</v>
      </c>
      <c r="B9" s="205"/>
      <c r="C9" s="206"/>
      <c r="D9" s="118"/>
      <c r="E9" s="131" t="s">
        <v>89</v>
      </c>
      <c r="F9" s="207"/>
      <c r="G9" s="206"/>
      <c r="H9" s="206"/>
      <c r="I9" s="206"/>
      <c r="J9" s="132"/>
      <c r="K9" s="133"/>
      <c r="L9" s="133"/>
      <c r="M9" s="99"/>
      <c r="N9" s="22"/>
    </row>
    <row r="10" spans="9:13" ht="19.5" customHeight="1" thickBot="1">
      <c r="I10" s="23"/>
      <c r="J10" s="24"/>
      <c r="K10" s="25"/>
      <c r="L10" s="26"/>
      <c r="M10" s="29"/>
    </row>
    <row r="11" spans="1:13" ht="19.5" customHeight="1" thickBot="1">
      <c r="A11" s="201" t="s">
        <v>93</v>
      </c>
      <c r="B11" s="202"/>
      <c r="C11" s="202"/>
      <c r="D11" s="202"/>
      <c r="E11" s="202"/>
      <c r="F11" s="202"/>
      <c r="G11" s="202"/>
      <c r="H11" s="202"/>
      <c r="I11" s="203"/>
      <c r="J11" s="119"/>
      <c r="K11" s="119"/>
      <c r="L11" s="119"/>
      <c r="M11" s="22"/>
    </row>
    <row r="12" spans="1:18" ht="19.5" customHeight="1">
      <c r="A12" s="27"/>
      <c r="B12" s="216" t="s">
        <v>30</v>
      </c>
      <c r="C12" s="216"/>
      <c r="D12" s="216"/>
      <c r="E12" s="217"/>
      <c r="F12" s="218"/>
      <c r="G12" s="19" t="s">
        <v>80</v>
      </c>
      <c r="H12" s="19"/>
      <c r="I12" s="20"/>
      <c r="J12" s="29"/>
      <c r="K12" s="29"/>
      <c r="L12" s="29"/>
      <c r="M12" s="22"/>
      <c r="Q12" s="136"/>
      <c r="R12" s="137"/>
    </row>
    <row r="13" spans="1:18" ht="19.5" customHeight="1">
      <c r="A13" s="31"/>
      <c r="B13" s="32"/>
      <c r="C13" s="33"/>
      <c r="D13" s="34" t="s">
        <v>31</v>
      </c>
      <c r="E13" s="219"/>
      <c r="F13" s="220"/>
      <c r="G13" s="2"/>
      <c r="H13" s="2"/>
      <c r="I13" s="2"/>
      <c r="J13" s="29"/>
      <c r="K13" s="29"/>
      <c r="L13" s="29"/>
      <c r="M13" s="22"/>
      <c r="Q13" s="138"/>
      <c r="R13" s="139"/>
    </row>
    <row r="14" spans="1:18" ht="19.5" customHeight="1">
      <c r="A14" s="31"/>
      <c r="B14" s="32"/>
      <c r="C14" s="33"/>
      <c r="D14" s="34" t="s">
        <v>32</v>
      </c>
      <c r="E14" s="221"/>
      <c r="F14" s="222"/>
      <c r="G14" s="2"/>
      <c r="H14" s="2"/>
      <c r="I14" s="2"/>
      <c r="J14" s="29"/>
      <c r="K14" s="29"/>
      <c r="L14" s="29"/>
      <c r="M14" s="22"/>
      <c r="Q14" s="138"/>
      <c r="R14" s="137"/>
    </row>
    <row r="15" spans="1:18" ht="19.5" customHeight="1">
      <c r="A15" s="31"/>
      <c r="B15" s="32"/>
      <c r="C15" s="33"/>
      <c r="D15" s="34" t="s">
        <v>33</v>
      </c>
      <c r="E15" s="199" t="s">
        <v>97</v>
      </c>
      <c r="F15" s="200"/>
      <c r="G15" s="2"/>
      <c r="H15" s="2"/>
      <c r="I15" s="2"/>
      <c r="J15" s="29"/>
      <c r="K15" s="29"/>
      <c r="L15" s="29"/>
      <c r="M15" s="22"/>
      <c r="Q15" s="140"/>
      <c r="R15" s="137"/>
    </row>
    <row r="16" spans="1:17" ht="19.5" customHeight="1" thickBot="1">
      <c r="A16" s="35"/>
      <c r="B16" s="215" t="s">
        <v>38</v>
      </c>
      <c r="C16" s="215"/>
      <c r="D16" s="215"/>
      <c r="E16" s="223" t="s">
        <v>39</v>
      </c>
      <c r="F16" s="224"/>
      <c r="G16" s="3">
        <f>IF(ISNUMBER(G14),(G14-G15),(""))</f>
      </c>
      <c r="H16" s="3">
        <f>IF(ISNUMBER(H14),(H14-H15),(""))</f>
      </c>
      <c r="I16" s="4">
        <f>IF(ISNUMBER(I14),(I14-I15),(""))</f>
      </c>
      <c r="J16" s="29"/>
      <c r="K16" s="29"/>
      <c r="L16" s="29"/>
      <c r="M16" s="22"/>
      <c r="Q16" s="141"/>
    </row>
    <row r="17" spans="1:13" ht="19.5" customHeight="1" thickBot="1">
      <c r="A17" s="36"/>
      <c r="B17" s="37"/>
      <c r="C17" s="38"/>
      <c r="D17" s="37" t="s">
        <v>98</v>
      </c>
      <c r="E17" s="211" t="s">
        <v>40</v>
      </c>
      <c r="F17" s="212"/>
      <c r="G17" s="5">
        <f>IF(ISNUMBER(G16),(G13/G16),(""))</f>
      </c>
      <c r="H17" s="5">
        <f>IF(ISNUMBER(H16),(H13/H16),(""))</f>
      </c>
      <c r="I17" s="5">
        <f>IF(ISNUMBER(I16),(I13/I16),(""))</f>
      </c>
      <c r="J17" s="29"/>
      <c r="K17" s="29"/>
      <c r="L17" s="29"/>
      <c r="M17" s="22"/>
    </row>
    <row r="18" spans="1:13" ht="19.5" customHeight="1" thickBot="1">
      <c r="A18" s="36"/>
      <c r="B18" s="232" t="s">
        <v>99</v>
      </c>
      <c r="C18" s="232"/>
      <c r="D18" s="232"/>
      <c r="E18" s="213" t="s">
        <v>78</v>
      </c>
      <c r="F18" s="214"/>
      <c r="G18" s="194">
        <f>IF(ISNUMBER(G17),ROUND((G17*62.4),1),"")</f>
      </c>
      <c r="H18" s="194">
        <f>IF(ISNUMBER(H17),ROUND((H17*62.4),1),"")</f>
      </c>
      <c r="I18" s="194">
        <f>IF(ISNUMBER(I17),ROUND((I17*62.4),1),"")</f>
      </c>
      <c r="J18" s="29"/>
      <c r="K18" s="29"/>
      <c r="L18" s="29"/>
      <c r="M18" s="22"/>
    </row>
    <row r="19" ht="19.5" customHeight="1" thickBot="1">
      <c r="M19" s="22"/>
    </row>
    <row r="20" spans="1:18" ht="19.5" customHeight="1" thickBot="1">
      <c r="A20" s="201" t="s">
        <v>79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3"/>
      <c r="M20" s="22"/>
      <c r="P20" s="142"/>
      <c r="Q20" s="143"/>
      <c r="R20" s="144"/>
    </row>
    <row r="21" spans="1:18" ht="19.5" customHeight="1">
      <c r="A21" s="39"/>
      <c r="B21" s="40"/>
      <c r="C21" s="41"/>
      <c r="D21" s="42" t="s">
        <v>100</v>
      </c>
      <c r="E21" s="235" t="s">
        <v>41</v>
      </c>
      <c r="F21" s="236"/>
      <c r="G21" s="21"/>
      <c r="H21" s="21"/>
      <c r="I21" s="21"/>
      <c r="J21" s="43"/>
      <c r="K21" s="29"/>
      <c r="L21" s="30"/>
      <c r="M21" s="22"/>
      <c r="P21" s="142"/>
      <c r="Q21" s="142"/>
      <c r="R21" s="43"/>
    </row>
    <row r="22" spans="1:18" ht="19.5" customHeight="1">
      <c r="A22" s="31"/>
      <c r="B22" s="32"/>
      <c r="C22" s="32"/>
      <c r="D22" s="34" t="s">
        <v>42</v>
      </c>
      <c r="E22" s="199" t="s">
        <v>43</v>
      </c>
      <c r="F22" s="200"/>
      <c r="G22" s="7"/>
      <c r="H22" s="7"/>
      <c r="I22" s="7"/>
      <c r="J22" s="44"/>
      <c r="K22" s="29"/>
      <c r="L22" s="30"/>
      <c r="M22" s="22"/>
      <c r="P22" s="142"/>
      <c r="Q22" s="140"/>
      <c r="R22" s="143"/>
    </row>
    <row r="23" spans="1:18" ht="19.5" customHeight="1">
      <c r="A23" s="31"/>
      <c r="B23" s="32"/>
      <c r="C23" s="32"/>
      <c r="D23" s="34" t="s">
        <v>101</v>
      </c>
      <c r="E23" s="190"/>
      <c r="F23" s="45"/>
      <c r="G23" s="7"/>
      <c r="H23" s="7"/>
      <c r="I23" s="7"/>
      <c r="J23" s="44"/>
      <c r="K23" s="29"/>
      <c r="L23" s="30"/>
      <c r="M23" s="22"/>
      <c r="P23" s="142"/>
      <c r="Q23" s="142"/>
      <c r="R23" s="143"/>
    </row>
    <row r="24" spans="1:18" ht="19.5" customHeight="1" thickBot="1">
      <c r="A24" s="31"/>
      <c r="B24" s="32"/>
      <c r="C24" s="32"/>
      <c r="D24" s="34" t="s">
        <v>1</v>
      </c>
      <c r="E24" s="190"/>
      <c r="F24" s="45"/>
      <c r="G24" s="8"/>
      <c r="H24" s="8"/>
      <c r="I24" s="8"/>
      <c r="J24" s="46"/>
      <c r="K24" s="29"/>
      <c r="L24" s="30"/>
      <c r="M24" s="22"/>
      <c r="P24" s="142"/>
      <c r="Q24" s="142"/>
      <c r="R24" s="43"/>
    </row>
    <row r="25" spans="1:14" ht="19.5" customHeight="1" thickBot="1">
      <c r="A25" s="47"/>
      <c r="B25" s="48"/>
      <c r="C25" s="48"/>
      <c r="D25" s="49" t="s">
        <v>2</v>
      </c>
      <c r="E25" s="191"/>
      <c r="F25" s="50"/>
      <c r="G25" s="8"/>
      <c r="H25" s="8"/>
      <c r="I25" s="8"/>
      <c r="J25" s="46"/>
      <c r="K25" s="182" t="s">
        <v>44</v>
      </c>
      <c r="L25" s="51" t="s">
        <v>45</v>
      </c>
      <c r="M25" s="145"/>
      <c r="N25" s="146"/>
    </row>
    <row r="26" spans="1:14" ht="19.5" customHeight="1" thickBot="1">
      <c r="A26" s="52"/>
      <c r="B26" s="53"/>
      <c r="C26" s="37" t="s">
        <v>3</v>
      </c>
      <c r="D26" s="183" t="s">
        <v>4</v>
      </c>
      <c r="E26" s="184"/>
      <c r="F26" s="185"/>
      <c r="G26" s="9">
        <f>IF(ISNUMBER(G21),(100*((G21-G17)/G21)),(""))</f>
      </c>
      <c r="H26" s="9">
        <f>IF(ISNUMBER(H21),(100*((H21-H17)/H21)),(""))</f>
      </c>
      <c r="I26" s="9">
        <f>IF(ISNUMBER(I21),(100*((I21-I17)/I21)),(""))</f>
      </c>
      <c r="J26" s="54"/>
      <c r="K26" s="10">
        <f aca="true" t="shared" si="0" ref="K26:K32">IF(ISNUMBER(AVERAGE($G26,$H26,$I26)),AVERAGE($G26,$H26,$I26),(""))</f>
      </c>
      <c r="L26" s="147"/>
      <c r="M26" s="145"/>
      <c r="N26" s="146"/>
    </row>
    <row r="27" spans="1:14" ht="19.5" customHeight="1" thickBot="1">
      <c r="A27" s="55"/>
      <c r="B27" s="56"/>
      <c r="C27" s="37" t="s">
        <v>46</v>
      </c>
      <c r="D27" s="183" t="s">
        <v>5</v>
      </c>
      <c r="E27" s="184"/>
      <c r="F27" s="185"/>
      <c r="G27" s="9">
        <f>IF(ISNUMBER(G17),(100-(((G17*(100-G23))/G24))),(""))</f>
      </c>
      <c r="H27" s="9">
        <f>IF(ISNUMBER(H17),(100-(((H17*(100-H23))/H24))),(""))</f>
      </c>
      <c r="I27" s="9">
        <f>IF(ISNUMBER(I17),(100-(((I17*(100-I23))/I24))),(""))</f>
      </c>
      <c r="J27" s="54"/>
      <c r="K27" s="10">
        <f t="shared" si="0"/>
      </c>
      <c r="L27" s="148"/>
      <c r="M27" s="145"/>
      <c r="N27" s="146"/>
    </row>
    <row r="28" spans="1:14" ht="19.5" customHeight="1" thickBot="1">
      <c r="A28" s="36"/>
      <c r="B28" s="57"/>
      <c r="C28" s="58" t="s">
        <v>47</v>
      </c>
      <c r="D28" s="186" t="s">
        <v>6</v>
      </c>
      <c r="E28" s="184"/>
      <c r="F28" s="185"/>
      <c r="G28" s="9">
        <f>IF(ISNUMBER(G27),(((100*(G27-G26))/G27)),(""))</f>
      </c>
      <c r="H28" s="9">
        <f>IF(ISNUMBER(H27),(((100*(H27-H26))/H27)),(""))</f>
      </c>
      <c r="I28" s="9">
        <f>IF(ISNUMBER(I27),(((100*(I27-I26))/I27)),(""))</f>
      </c>
      <c r="J28" s="54"/>
      <c r="K28" s="10">
        <f t="shared" si="0"/>
      </c>
      <c r="L28" s="149"/>
      <c r="M28" s="145"/>
      <c r="N28" s="146"/>
    </row>
    <row r="29" spans="1:14" ht="19.5" customHeight="1" thickBot="1">
      <c r="A29" s="36"/>
      <c r="B29" s="59"/>
      <c r="C29" s="60" t="s">
        <v>48</v>
      </c>
      <c r="D29" s="187" t="s">
        <v>7</v>
      </c>
      <c r="E29" s="188"/>
      <c r="F29" s="189"/>
      <c r="G29" s="5">
        <f>IF(ISNUMBER(G21),(100-G23)/((100/G21)-(G23/G25)),(""))</f>
      </c>
      <c r="H29" s="5">
        <f>IF(ISNUMBER(H21),(100-H23)/((100/H21)-(H23/H25)),(""))</f>
      </c>
      <c r="I29" s="5">
        <f>IF(ISNUMBER(I21),(100-I23)/((100/I21)-(I23/I25)),(""))</f>
      </c>
      <c r="J29" s="61"/>
      <c r="K29" s="11">
        <f t="shared" si="0"/>
      </c>
      <c r="L29" s="150"/>
      <c r="M29" s="145"/>
      <c r="N29" s="146"/>
    </row>
    <row r="30" spans="1:13" ht="19.5" customHeight="1" thickBot="1">
      <c r="A30" s="36"/>
      <c r="B30" s="56"/>
      <c r="C30" s="37" t="s">
        <v>49</v>
      </c>
      <c r="D30" s="187" t="s">
        <v>8</v>
      </c>
      <c r="E30" s="184"/>
      <c r="F30" s="185"/>
      <c r="G30" s="12">
        <f>IF(ISNUMBER(G29),(100*((G29-G24)/(G24*G29))*G25),(""))</f>
      </c>
      <c r="H30" s="12">
        <f>IF(ISNUMBER(H29),(100*((H29-H24)/(H24*H29))*H25),(""))</f>
      </c>
      <c r="I30" s="12">
        <f>IF(ISNUMBER(I29),(100*((I29-I24)/(I24*I29))*I25),(""))</f>
      </c>
      <c r="J30" s="62"/>
      <c r="K30" s="13">
        <f t="shared" si="0"/>
      </c>
      <c r="L30" s="150"/>
      <c r="M30" s="22"/>
    </row>
    <row r="31" spans="1:13" ht="19.5" customHeight="1" thickBot="1">
      <c r="A31" s="63"/>
      <c r="B31" s="56"/>
      <c r="C31" s="37" t="s">
        <v>50</v>
      </c>
      <c r="D31" s="187" t="s">
        <v>74</v>
      </c>
      <c r="E31" s="184"/>
      <c r="F31" s="185"/>
      <c r="G31" s="12">
        <f>IF(ISNUMBER(G30),(G23-((G30/100)*(100-G23))),(""))</f>
      </c>
      <c r="H31" s="12">
        <f>IF(ISNUMBER(H30),(H23-((H30/100)*(100-H23))),(""))</f>
      </c>
      <c r="I31" s="12">
        <f>IF(ISNUMBER(I30),(I23-((I30/100)*(100-I23))),(""))</f>
      </c>
      <c r="J31" s="62"/>
      <c r="K31" s="13">
        <f t="shared" si="0"/>
      </c>
      <c r="L31" s="150"/>
      <c r="M31" s="22"/>
    </row>
    <row r="32" spans="1:13" ht="19.5" customHeight="1" thickBot="1">
      <c r="A32" s="63"/>
      <c r="B32" s="57"/>
      <c r="C32" s="58" t="s">
        <v>69</v>
      </c>
      <c r="D32" s="187" t="s">
        <v>75</v>
      </c>
      <c r="E32" s="184"/>
      <c r="F32" s="185"/>
      <c r="G32" s="12">
        <f>IF(ISNUMBER(G31),(G22/G31),(""))</f>
      </c>
      <c r="H32" s="12">
        <f>IF(ISNUMBER(H31),(H22/H31),(""))</f>
      </c>
      <c r="I32" s="12">
        <f>IF(ISNUMBER(I31),(I22/I31),(""))</f>
      </c>
      <c r="J32" s="64"/>
      <c r="K32" s="12">
        <f t="shared" si="0"/>
      </c>
      <c r="L32" s="151"/>
      <c r="M32" s="22"/>
    </row>
    <row r="33" spans="1:13" ht="19.5" customHeight="1" thickBot="1">
      <c r="A33" s="65"/>
      <c r="B33" s="66"/>
      <c r="C33" s="66"/>
      <c r="D33" s="67"/>
      <c r="G33" s="68"/>
      <c r="H33" s="68"/>
      <c r="I33" s="68"/>
      <c r="J33" s="62"/>
      <c r="K33" s="68"/>
      <c r="L33" s="69"/>
      <c r="M33" s="22"/>
    </row>
    <row r="34" spans="1:14" ht="19.5" customHeight="1" thickBot="1">
      <c r="A34" s="201" t="s">
        <v>94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3"/>
      <c r="M34" s="22"/>
      <c r="N34" s="152"/>
    </row>
    <row r="35" spans="1:19" s="153" customFormat="1" ht="19.5" customHeight="1">
      <c r="A35" s="70"/>
      <c r="B35" s="71"/>
      <c r="C35" s="71"/>
      <c r="D35" s="28" t="s">
        <v>51</v>
      </c>
      <c r="E35" s="28"/>
      <c r="F35" s="72"/>
      <c r="G35" s="19"/>
      <c r="H35" s="19"/>
      <c r="I35" s="19"/>
      <c r="J35" s="43"/>
      <c r="K35" s="29"/>
      <c r="L35" s="135"/>
      <c r="M35" s="22"/>
      <c r="N35" s="22"/>
      <c r="O35" s="22"/>
      <c r="P35" s="22"/>
      <c r="Q35" s="22"/>
      <c r="R35" s="22"/>
      <c r="S35" s="22"/>
    </row>
    <row r="36" spans="1:12" s="153" customFormat="1" ht="19.5" customHeight="1">
      <c r="A36" s="73"/>
      <c r="B36" s="74"/>
      <c r="C36" s="74"/>
      <c r="D36" s="34" t="s">
        <v>52</v>
      </c>
      <c r="E36" s="199" t="s">
        <v>76</v>
      </c>
      <c r="F36" s="200"/>
      <c r="G36" s="14"/>
      <c r="H36" s="14"/>
      <c r="I36" s="14"/>
      <c r="J36" s="75"/>
      <c r="K36" s="29"/>
      <c r="L36" s="148"/>
    </row>
    <row r="37" spans="1:12" s="153" customFormat="1" ht="19.5" customHeight="1">
      <c r="A37" s="76"/>
      <c r="B37" s="77"/>
      <c r="C37" s="77"/>
      <c r="D37" s="74" t="s">
        <v>53</v>
      </c>
      <c r="E37" s="74"/>
      <c r="F37" s="78"/>
      <c r="G37" s="14"/>
      <c r="H37" s="14"/>
      <c r="I37" s="14"/>
      <c r="J37" s="79"/>
      <c r="K37" s="29"/>
      <c r="L37" s="80"/>
    </row>
    <row r="38" spans="1:13" ht="19.5" customHeight="1" thickBot="1">
      <c r="A38" s="31"/>
      <c r="B38" s="81"/>
      <c r="C38" s="81"/>
      <c r="D38" s="82" t="s">
        <v>54</v>
      </c>
      <c r="E38" s="82"/>
      <c r="F38" s="83"/>
      <c r="G38" s="84">
        <f>IF(ISNUMBER(G16),LOOKUP(G16,'Stability Correlation Ratios'!$C$9:$C$43,'Stability Correlation Ratios'!$D$9:$D$43),"")</f>
      </c>
      <c r="H38" s="84">
        <f>IF(ISNUMBER(H16),LOOKUP(H16,'Stability Correlation Ratios'!$C$9:$C$43,'Stability Correlation Ratios'!$D$9:$D$43),"")</f>
      </c>
      <c r="I38" s="84">
        <f>IF(ISNUMBER(I16),LOOKUP(I16,'Stability Correlation Ratios'!$C$9:$C$43,'Stability Correlation Ratios'!$D$9:$D$43),"")</f>
      </c>
      <c r="J38" s="79"/>
      <c r="K38" s="29"/>
      <c r="L38" s="80"/>
      <c r="M38" s="22"/>
    </row>
    <row r="39" spans="1:13" ht="19.5" customHeight="1" thickBot="1">
      <c r="A39" s="35"/>
      <c r="B39" s="85"/>
      <c r="C39" s="85"/>
      <c r="D39" s="86" t="s">
        <v>55</v>
      </c>
      <c r="E39" s="86"/>
      <c r="F39" s="87"/>
      <c r="G39" s="15"/>
      <c r="H39" s="15"/>
      <c r="I39" s="15"/>
      <c r="J39" s="88"/>
      <c r="K39" s="182" t="s">
        <v>44</v>
      </c>
      <c r="L39" s="89"/>
      <c r="M39" s="22"/>
    </row>
    <row r="40" spans="1:13" ht="19.5" customHeight="1" thickBot="1">
      <c r="A40" s="90"/>
      <c r="B40" s="91"/>
      <c r="C40" s="91"/>
      <c r="D40" s="92" t="s">
        <v>56</v>
      </c>
      <c r="E40" s="233" t="s">
        <v>57</v>
      </c>
      <c r="F40" s="234"/>
      <c r="G40" s="6">
        <f>IF(ISNUMBER(G39),(G38*G39),(""))</f>
      </c>
      <c r="H40" s="6">
        <f>IF(ISNUMBER(H39),(H38*H39),(""))</f>
      </c>
      <c r="I40" s="6">
        <f>IF(ISNUMBER(I39),(I38*I39),(""))</f>
      </c>
      <c r="J40" s="93"/>
      <c r="K40" s="16">
        <f>IF(ISNUMBER(AVERAGE($G40,$H40,$I40)),AVERAGE($G40,$H40,$I40),(""))</f>
      </c>
      <c r="L40" s="148"/>
      <c r="M40" s="22"/>
    </row>
    <row r="41" spans="1:13" ht="19.5" customHeight="1" thickBot="1">
      <c r="A41" s="94"/>
      <c r="B41" s="91"/>
      <c r="C41" s="91"/>
      <c r="D41" s="95" t="s">
        <v>77</v>
      </c>
      <c r="E41" s="96"/>
      <c r="F41" s="97"/>
      <c r="G41" s="17"/>
      <c r="H41" s="17"/>
      <c r="I41" s="17"/>
      <c r="J41" s="98"/>
      <c r="K41" s="18">
        <f>IF(ISNUMBER(AVERAGE($G41,$H41,$I41)),AVERAGE($G41,$H41,$I41),(""))</f>
      </c>
      <c r="L41" s="154"/>
      <c r="M41" s="22"/>
    </row>
    <row r="42" spans="1:13" ht="19.5" customHeight="1">
      <c r="A42" s="155" t="s">
        <v>58</v>
      </c>
      <c r="B42" s="226"/>
      <c r="C42" s="227"/>
      <c r="D42" s="227"/>
      <c r="E42" s="227"/>
      <c r="F42" s="227"/>
      <c r="G42" s="227"/>
      <c r="H42" s="227"/>
      <c r="I42" s="227"/>
      <c r="J42" s="227"/>
      <c r="K42" s="228"/>
      <c r="L42" s="228"/>
      <c r="M42" s="22"/>
    </row>
    <row r="43" spans="1:13" s="158" customFormat="1" ht="19.5" customHeight="1">
      <c r="A43" s="156"/>
      <c r="B43" s="229"/>
      <c r="C43" s="229"/>
      <c r="D43" s="229"/>
      <c r="E43" s="229"/>
      <c r="F43" s="229"/>
      <c r="G43" s="229"/>
      <c r="H43" s="229"/>
      <c r="I43" s="229"/>
      <c r="J43" s="229"/>
      <c r="K43" s="228"/>
      <c r="L43" s="228"/>
      <c r="M43" s="157"/>
    </row>
    <row r="44" spans="1:12" ht="19.5" customHeight="1">
      <c r="A44" s="159"/>
      <c r="B44" s="230"/>
      <c r="C44" s="230"/>
      <c r="D44" s="230"/>
      <c r="E44" s="230"/>
      <c r="F44" s="230"/>
      <c r="G44" s="230"/>
      <c r="H44" s="230"/>
      <c r="I44" s="230"/>
      <c r="J44" s="230"/>
      <c r="K44" s="231"/>
      <c r="L44" s="231"/>
    </row>
    <row r="45" spans="1:12" ht="19.5" customHeight="1">
      <c r="A45" s="160" t="s">
        <v>59</v>
      </c>
      <c r="B45" s="237"/>
      <c r="C45" s="210"/>
      <c r="D45" s="210"/>
      <c r="E45" s="210"/>
      <c r="F45" s="160" t="s">
        <v>60</v>
      </c>
      <c r="G45" s="209"/>
      <c r="H45" s="210"/>
      <c r="I45" s="210"/>
      <c r="J45" s="210"/>
      <c r="K45" s="161"/>
      <c r="L45" s="162"/>
    </row>
    <row r="46" spans="1:12" ht="19.5" customHeight="1">
      <c r="A46" s="160" t="s">
        <v>91</v>
      </c>
      <c r="B46" s="237"/>
      <c r="C46" s="210"/>
      <c r="D46" s="210"/>
      <c r="E46" s="210"/>
      <c r="F46" s="160" t="s">
        <v>91</v>
      </c>
      <c r="G46" s="238"/>
      <c r="H46" s="210"/>
      <c r="I46" s="210"/>
      <c r="J46" s="210"/>
      <c r="K46" s="163"/>
      <c r="L46" s="163"/>
    </row>
    <row r="47" spans="1:13" s="153" customFormat="1" ht="19.5" customHeight="1">
      <c r="A47" s="42" t="s">
        <v>61</v>
      </c>
      <c r="B47" s="225"/>
      <c r="C47" s="210"/>
      <c r="D47" s="210"/>
      <c r="E47" s="210"/>
      <c r="F47" s="160" t="s">
        <v>61</v>
      </c>
      <c r="G47" s="225"/>
      <c r="H47" s="210"/>
      <c r="I47" s="210"/>
      <c r="J47" s="210"/>
      <c r="K47" s="163"/>
      <c r="L47" s="163"/>
      <c r="M47" s="164"/>
    </row>
    <row r="48" spans="1:13" ht="19.5" customHeight="1">
      <c r="A48" s="165"/>
      <c r="B48" s="164"/>
      <c r="C48" s="166" t="s">
        <v>92</v>
      </c>
      <c r="D48" s="167"/>
      <c r="E48" s="168"/>
      <c r="F48" s="164"/>
      <c r="G48" s="169" t="s">
        <v>95</v>
      </c>
      <c r="H48" s="167"/>
      <c r="I48" s="144"/>
      <c r="J48" s="170"/>
      <c r="K48" s="171"/>
      <c r="L48" s="171"/>
      <c r="M48" s="172"/>
    </row>
    <row r="49" spans="1:13" ht="19.5" customHeight="1">
      <c r="A49" s="173"/>
      <c r="B49" s="174"/>
      <c r="C49" s="174"/>
      <c r="D49" s="174"/>
      <c r="E49" s="174"/>
      <c r="F49" s="175"/>
      <c r="G49" s="176"/>
      <c r="H49" s="176"/>
      <c r="I49" s="177"/>
      <c r="J49" s="171"/>
      <c r="K49" s="171"/>
      <c r="L49" s="171"/>
      <c r="M49" s="172"/>
    </row>
    <row r="50" spans="1:13" ht="19.5" customHeight="1">
      <c r="A50" s="173"/>
      <c r="B50" s="178"/>
      <c r="C50" s="178"/>
      <c r="D50" s="178"/>
      <c r="E50" s="178"/>
      <c r="F50" s="179"/>
      <c r="G50" s="180"/>
      <c r="H50" s="180"/>
      <c r="I50" s="171"/>
      <c r="J50" s="171"/>
      <c r="K50" s="171"/>
      <c r="L50" s="171"/>
      <c r="M50" s="172"/>
    </row>
    <row r="51" spans="1:13" ht="19.5" customHeight="1">
      <c r="A51" s="29"/>
      <c r="B51" s="29"/>
      <c r="C51" s="29"/>
      <c r="D51" s="29"/>
      <c r="E51" s="29"/>
      <c r="F51" s="29"/>
      <c r="G51" s="29"/>
      <c r="H51" s="29"/>
      <c r="I51" s="181"/>
      <c r="J51" s="181"/>
      <c r="K51" s="181"/>
      <c r="L51" s="181"/>
      <c r="M51" s="172"/>
    </row>
    <row r="52" ht="19.5" customHeight="1"/>
    <row r="53" ht="19.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77" ht="12">
      <c r="A77" s="29" t="s">
        <v>62</v>
      </c>
    </row>
    <row r="78" ht="12">
      <c r="A78" s="29" t="s">
        <v>63</v>
      </c>
    </row>
    <row r="79" ht="12">
      <c r="A79" s="29" t="s">
        <v>64</v>
      </c>
    </row>
    <row r="80" ht="12">
      <c r="A80" s="29" t="s">
        <v>65</v>
      </c>
    </row>
    <row r="81" ht="12">
      <c r="A81" s="29" t="s">
        <v>66</v>
      </c>
    </row>
    <row r="82" ht="12">
      <c r="A82" s="29" t="s">
        <v>90</v>
      </c>
    </row>
    <row r="83" ht="12">
      <c r="A83" s="22" t="s">
        <v>67</v>
      </c>
    </row>
    <row r="84" ht="12">
      <c r="A84" s="22" t="s">
        <v>68</v>
      </c>
    </row>
  </sheetData>
  <mergeCells count="40">
    <mergeCell ref="B47:E47"/>
    <mergeCell ref="G47:J47"/>
    <mergeCell ref="B42:L44"/>
    <mergeCell ref="B18:D18"/>
    <mergeCell ref="E40:F40"/>
    <mergeCell ref="A34:L34"/>
    <mergeCell ref="E21:F21"/>
    <mergeCell ref="B46:E46"/>
    <mergeCell ref="G46:J46"/>
    <mergeCell ref="B45:E45"/>
    <mergeCell ref="G45:J45"/>
    <mergeCell ref="E17:F17"/>
    <mergeCell ref="E18:F18"/>
    <mergeCell ref="B16:D16"/>
    <mergeCell ref="B12:D12"/>
    <mergeCell ref="E12:F12"/>
    <mergeCell ref="E13:F13"/>
    <mergeCell ref="E15:F15"/>
    <mergeCell ref="E14:F14"/>
    <mergeCell ref="E16:F16"/>
    <mergeCell ref="B2:C2"/>
    <mergeCell ref="B3:C3"/>
    <mergeCell ref="B4:C4"/>
    <mergeCell ref="B5:C5"/>
    <mergeCell ref="B6:C6"/>
    <mergeCell ref="A11:I11"/>
    <mergeCell ref="I7:L7"/>
    <mergeCell ref="F2:L2"/>
    <mergeCell ref="K3:L3"/>
    <mergeCell ref="I4:L4"/>
    <mergeCell ref="I5:L5"/>
    <mergeCell ref="I6:L6"/>
    <mergeCell ref="E22:F22"/>
    <mergeCell ref="E36:F36"/>
    <mergeCell ref="A20:L20"/>
    <mergeCell ref="I8:L8"/>
    <mergeCell ref="B7:C7"/>
    <mergeCell ref="B8:C8"/>
    <mergeCell ref="B9:C9"/>
    <mergeCell ref="F9:I9"/>
  </mergeCells>
  <printOptions horizontalCentered="1" verticalCentered="1"/>
  <pageMargins left="0.75" right="0.26" top="0.5" bottom="0.5" header="0.27" footer="0.25"/>
  <pageSetup blackAndWhite="1" fitToHeight="1" fitToWidth="1" horizontalDpi="300" verticalDpi="300" orientation="portrait" scale="67"/>
  <headerFooter alignWithMargins="0">
    <oddHeader>&amp;C&amp;20N&amp;14orth&amp;20E&amp;14ast&amp;20 T&amp;14ransportation&amp;20 T&amp;14raining &amp;20&amp;&amp; C&amp;14ertification &amp;20P&amp;14rogram</oddHeader>
    <oddFooter>&amp;LRev. 10/22/09&amp;C&amp;"Times New Roman,Regular"&amp;14CT    MA    ME    NH    NY    RI    VT&amp;R&amp;"Arial,Bold"T245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X84"/>
  <sheetViews>
    <sheetView showGridLines="0" zoomScale="75" zoomScaleNormal="75" zoomScaleSheetLayoutView="75" workbookViewId="0" topLeftCell="A1">
      <selection activeCell="H51" sqref="H51"/>
    </sheetView>
  </sheetViews>
  <sheetFormatPr defaultColWidth="9.140625" defaultRowHeight="12.75"/>
  <cols>
    <col min="1" max="1" width="13.28125" style="22" customWidth="1"/>
    <col min="2" max="2" width="11.421875" style="22" customWidth="1"/>
    <col min="3" max="3" width="12.28125" style="22" customWidth="1"/>
    <col min="4" max="4" width="12.140625" style="22" customWidth="1"/>
    <col min="5" max="5" width="11.140625" style="22" customWidth="1"/>
    <col min="6" max="6" width="14.421875" style="22" customWidth="1"/>
    <col min="7" max="8" width="10.421875" style="22" customWidth="1"/>
    <col min="9" max="9" width="9.421875" style="22" customWidth="1"/>
    <col min="10" max="10" width="5.8515625" style="22" customWidth="1"/>
    <col min="11" max="11" width="9.421875" style="22" customWidth="1"/>
    <col min="12" max="12" width="12.421875" style="22" customWidth="1"/>
    <col min="13" max="13" width="10.421875" style="99" customWidth="1"/>
    <col min="14" max="14" width="7.00390625" style="22" customWidth="1"/>
    <col min="15" max="16384" width="9.140625" style="22" customWidth="1"/>
  </cols>
  <sheetData>
    <row r="1" spans="1:12" ht="19.5" customHeight="1">
      <c r="A1" s="120" t="s">
        <v>102</v>
      </c>
      <c r="B1" s="121"/>
      <c r="C1" s="121"/>
      <c r="D1" s="122"/>
      <c r="E1" s="122"/>
      <c r="F1" s="122"/>
      <c r="G1" s="122"/>
      <c r="H1" s="122"/>
      <c r="I1" s="121"/>
      <c r="J1" s="122"/>
      <c r="K1" s="122"/>
      <c r="L1" s="121"/>
    </row>
    <row r="2" spans="1:13" s="125" customFormat="1" ht="19.5" customHeight="1">
      <c r="A2" s="123" t="s">
        <v>9</v>
      </c>
      <c r="B2" s="204"/>
      <c r="C2" s="198"/>
      <c r="D2" s="115"/>
      <c r="E2" s="34" t="s">
        <v>10</v>
      </c>
      <c r="F2" s="197"/>
      <c r="G2" s="198"/>
      <c r="H2" s="198"/>
      <c r="I2" s="198"/>
      <c r="J2" s="198"/>
      <c r="K2" s="198"/>
      <c r="L2" s="198"/>
      <c r="M2" s="124"/>
    </row>
    <row r="3" spans="1:24" s="130" customFormat="1" ht="19.5" customHeight="1">
      <c r="A3" s="34" t="s">
        <v>11</v>
      </c>
      <c r="B3" s="204"/>
      <c r="C3" s="198"/>
      <c r="D3" s="116"/>
      <c r="E3" s="126" t="s">
        <v>12</v>
      </c>
      <c r="F3" s="1"/>
      <c r="G3" s="127"/>
      <c r="H3" s="126" t="s">
        <v>13</v>
      </c>
      <c r="I3" s="195" t="s">
        <v>96</v>
      </c>
      <c r="J3" s="117"/>
      <c r="K3" s="208"/>
      <c r="L3" s="198"/>
      <c r="M3" s="128"/>
      <c r="N3" s="128"/>
      <c r="O3" s="129"/>
      <c r="P3" s="129"/>
      <c r="Q3" s="129"/>
      <c r="R3" s="129"/>
      <c r="S3" s="129"/>
      <c r="T3" s="129"/>
      <c r="U3" s="129"/>
      <c r="V3" s="129"/>
      <c r="W3" s="129"/>
      <c r="X3" s="129"/>
    </row>
    <row r="4" spans="1:24" s="130" customFormat="1" ht="19.5" customHeight="1">
      <c r="A4" s="123" t="s">
        <v>14</v>
      </c>
      <c r="B4" s="204"/>
      <c r="C4" s="198"/>
      <c r="D4" s="116"/>
      <c r="E4" s="34" t="s">
        <v>15</v>
      </c>
      <c r="F4" s="1"/>
      <c r="G4" s="127"/>
      <c r="H4" s="126" t="s">
        <v>16</v>
      </c>
      <c r="I4" s="197"/>
      <c r="J4" s="198"/>
      <c r="K4" s="198"/>
      <c r="L4" s="198"/>
      <c r="M4" s="128"/>
      <c r="N4" s="128"/>
      <c r="O4" s="129"/>
      <c r="P4" s="129"/>
      <c r="Q4" s="129"/>
      <c r="R4" s="129"/>
      <c r="S4" s="129"/>
      <c r="T4" s="129"/>
      <c r="U4" s="129"/>
      <c r="V4" s="129"/>
      <c r="W4" s="129"/>
      <c r="X4" s="129"/>
    </row>
    <row r="5" spans="1:24" s="130" customFormat="1" ht="19.5" customHeight="1">
      <c r="A5" s="126" t="s">
        <v>17</v>
      </c>
      <c r="B5" s="204"/>
      <c r="C5" s="198"/>
      <c r="D5" s="116"/>
      <c r="E5" s="126" t="s">
        <v>18</v>
      </c>
      <c r="F5" s="1"/>
      <c r="G5" s="127"/>
      <c r="H5" s="126" t="s">
        <v>19</v>
      </c>
      <c r="I5" s="197"/>
      <c r="J5" s="198"/>
      <c r="K5" s="198"/>
      <c r="L5" s="198"/>
      <c r="M5" s="128"/>
      <c r="N5" s="128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1:24" s="130" customFormat="1" ht="19.5" customHeight="1">
      <c r="A6" s="126" t="s">
        <v>20</v>
      </c>
      <c r="B6" s="204"/>
      <c r="C6" s="198"/>
      <c r="D6" s="116"/>
      <c r="E6" s="126" t="s">
        <v>21</v>
      </c>
      <c r="F6" s="1"/>
      <c r="G6" s="127"/>
      <c r="H6" s="126" t="s">
        <v>22</v>
      </c>
      <c r="I6" s="197"/>
      <c r="J6" s="198"/>
      <c r="K6" s="198"/>
      <c r="L6" s="198"/>
      <c r="M6" s="128"/>
      <c r="N6" s="128"/>
      <c r="O6" s="129"/>
      <c r="P6" s="129"/>
      <c r="Q6" s="129"/>
      <c r="R6" s="129"/>
      <c r="S6" s="129"/>
      <c r="T6" s="129"/>
      <c r="U6" s="129"/>
      <c r="V6" s="129"/>
      <c r="W6" s="129"/>
      <c r="X6" s="129"/>
    </row>
    <row r="7" spans="1:24" s="130" customFormat="1" ht="19.5" customHeight="1">
      <c r="A7" s="126" t="s">
        <v>23</v>
      </c>
      <c r="B7" s="204"/>
      <c r="C7" s="198"/>
      <c r="D7" s="116"/>
      <c r="E7" s="126" t="s">
        <v>24</v>
      </c>
      <c r="F7" s="1"/>
      <c r="G7" s="127"/>
      <c r="H7" s="126" t="s">
        <v>25</v>
      </c>
      <c r="I7" s="197"/>
      <c r="J7" s="198"/>
      <c r="K7" s="198"/>
      <c r="L7" s="198"/>
      <c r="M7" s="128"/>
      <c r="N7" s="128"/>
      <c r="O7" s="129"/>
      <c r="P7" s="129"/>
      <c r="Q7" s="129"/>
      <c r="R7" s="129"/>
      <c r="S7" s="129"/>
      <c r="T7" s="129"/>
      <c r="U7" s="129"/>
      <c r="V7" s="129"/>
      <c r="W7" s="129"/>
      <c r="X7" s="129"/>
    </row>
    <row r="8" spans="1:24" s="130" customFormat="1" ht="19.5" customHeight="1">
      <c r="A8" s="126" t="s">
        <v>26</v>
      </c>
      <c r="B8" s="204"/>
      <c r="C8" s="198"/>
      <c r="D8" s="116"/>
      <c r="E8" s="126" t="s">
        <v>27</v>
      </c>
      <c r="F8" s="196" t="s">
        <v>34</v>
      </c>
      <c r="G8" s="196"/>
      <c r="H8" s="126" t="s">
        <v>28</v>
      </c>
      <c r="I8" s="197"/>
      <c r="J8" s="198"/>
      <c r="K8" s="198"/>
      <c r="L8" s="198"/>
      <c r="M8" s="22"/>
      <c r="N8" s="22"/>
      <c r="O8" s="129"/>
      <c r="P8" s="129"/>
      <c r="Q8" s="129"/>
      <c r="R8" s="129"/>
      <c r="S8" s="129"/>
      <c r="T8" s="129"/>
      <c r="U8" s="129"/>
      <c r="V8" s="129"/>
      <c r="W8" s="129"/>
      <c r="X8" s="129"/>
    </row>
    <row r="9" spans="1:14" s="134" customFormat="1" ht="19.5" customHeight="1" thickBot="1">
      <c r="A9" s="131" t="s">
        <v>29</v>
      </c>
      <c r="B9" s="205"/>
      <c r="C9" s="206"/>
      <c r="D9" s="118"/>
      <c r="E9" s="131" t="s">
        <v>89</v>
      </c>
      <c r="F9" s="207"/>
      <c r="G9" s="206"/>
      <c r="H9" s="206"/>
      <c r="I9" s="206"/>
      <c r="J9" s="132"/>
      <c r="K9" s="133"/>
      <c r="L9" s="133"/>
      <c r="M9" s="99"/>
      <c r="N9" s="22"/>
    </row>
    <row r="10" spans="9:13" ht="19.5" customHeight="1" thickBot="1">
      <c r="I10" s="23"/>
      <c r="J10" s="24"/>
      <c r="K10" s="25"/>
      <c r="L10" s="26"/>
      <c r="M10" s="29"/>
    </row>
    <row r="11" spans="1:13" ht="19.5" customHeight="1" thickBot="1">
      <c r="A11" s="201" t="s">
        <v>93</v>
      </c>
      <c r="B11" s="202"/>
      <c r="C11" s="202"/>
      <c r="D11" s="202"/>
      <c r="E11" s="202"/>
      <c r="F11" s="202"/>
      <c r="G11" s="202"/>
      <c r="H11" s="202"/>
      <c r="I11" s="203"/>
      <c r="J11" s="119"/>
      <c r="K11" s="119"/>
      <c r="L11" s="119"/>
      <c r="M11" s="22"/>
    </row>
    <row r="12" spans="1:18" ht="19.5" customHeight="1">
      <c r="A12" s="27"/>
      <c r="B12" s="216" t="s">
        <v>30</v>
      </c>
      <c r="C12" s="216"/>
      <c r="D12" s="216"/>
      <c r="E12" s="217"/>
      <c r="F12" s="218"/>
      <c r="G12" s="19" t="s">
        <v>80</v>
      </c>
      <c r="H12" s="19"/>
      <c r="I12" s="20"/>
      <c r="J12" s="29"/>
      <c r="K12" s="29"/>
      <c r="L12" s="29"/>
      <c r="M12" s="22"/>
      <c r="Q12" s="136"/>
      <c r="R12" s="137"/>
    </row>
    <row r="13" spans="1:18" ht="19.5" customHeight="1">
      <c r="A13" s="31"/>
      <c r="B13" s="32"/>
      <c r="C13" s="192"/>
      <c r="D13" s="34" t="s">
        <v>31</v>
      </c>
      <c r="E13" s="219"/>
      <c r="F13" s="220"/>
      <c r="G13" s="2"/>
      <c r="H13" s="2"/>
      <c r="I13" s="2"/>
      <c r="J13" s="29"/>
      <c r="K13" s="29"/>
      <c r="L13" s="29"/>
      <c r="M13" s="22"/>
      <c r="Q13" s="138"/>
      <c r="R13" s="139"/>
    </row>
    <row r="14" spans="1:18" ht="19.5" customHeight="1">
      <c r="A14" s="31"/>
      <c r="B14" s="32"/>
      <c r="C14" s="192"/>
      <c r="D14" s="34" t="s">
        <v>32</v>
      </c>
      <c r="E14" s="221"/>
      <c r="F14" s="222"/>
      <c r="G14" s="2"/>
      <c r="H14" s="2"/>
      <c r="I14" s="2"/>
      <c r="J14" s="29"/>
      <c r="K14" s="29"/>
      <c r="L14" s="29"/>
      <c r="M14" s="22"/>
      <c r="Q14" s="138"/>
      <c r="R14" s="137"/>
    </row>
    <row r="15" spans="1:18" ht="19.5" customHeight="1">
      <c r="A15" s="31"/>
      <c r="B15" s="32"/>
      <c r="C15" s="192"/>
      <c r="D15" s="34" t="s">
        <v>33</v>
      </c>
      <c r="E15" s="199" t="s">
        <v>97</v>
      </c>
      <c r="F15" s="200"/>
      <c r="G15" s="2"/>
      <c r="H15" s="2"/>
      <c r="I15" s="2"/>
      <c r="J15" s="29"/>
      <c r="K15" s="29"/>
      <c r="L15" s="29"/>
      <c r="M15" s="22"/>
      <c r="Q15" s="140"/>
      <c r="R15" s="137"/>
    </row>
    <row r="16" spans="1:17" ht="19.5" customHeight="1" thickBot="1">
      <c r="A16" s="35"/>
      <c r="B16" s="215" t="s">
        <v>38</v>
      </c>
      <c r="C16" s="215"/>
      <c r="D16" s="215"/>
      <c r="E16" s="223" t="s">
        <v>39</v>
      </c>
      <c r="F16" s="224"/>
      <c r="G16" s="3" t="s">
        <v>81</v>
      </c>
      <c r="H16" s="3" t="s">
        <v>82</v>
      </c>
      <c r="I16" s="4" t="s">
        <v>83</v>
      </c>
      <c r="J16" s="29"/>
      <c r="K16" s="29"/>
      <c r="L16" s="29"/>
      <c r="M16" s="22"/>
      <c r="Q16" s="141"/>
    </row>
    <row r="17" spans="1:13" ht="19.5" customHeight="1" thickBot="1">
      <c r="A17" s="36"/>
      <c r="B17" s="37"/>
      <c r="C17" s="38"/>
      <c r="D17" s="37" t="s">
        <v>98</v>
      </c>
      <c r="E17" s="211" t="s">
        <v>40</v>
      </c>
      <c r="F17" s="212"/>
      <c r="G17" s="5" t="s">
        <v>81</v>
      </c>
      <c r="H17" s="5" t="s">
        <v>82</v>
      </c>
      <c r="I17" s="5" t="s">
        <v>83</v>
      </c>
      <c r="J17" s="29"/>
      <c r="K17" s="29"/>
      <c r="L17" s="29"/>
      <c r="M17" s="22"/>
    </row>
    <row r="18" spans="1:13" ht="19.5" customHeight="1" thickBot="1">
      <c r="A18" s="36"/>
      <c r="B18" s="232" t="s">
        <v>99</v>
      </c>
      <c r="C18" s="232"/>
      <c r="D18" s="232"/>
      <c r="E18" s="213" t="s">
        <v>78</v>
      </c>
      <c r="F18" s="214"/>
      <c r="G18" s="194" t="s">
        <v>80</v>
      </c>
      <c r="H18" s="194" t="s">
        <v>80</v>
      </c>
      <c r="I18" s="194" t="s">
        <v>80</v>
      </c>
      <c r="J18" s="29"/>
      <c r="K18" s="29"/>
      <c r="L18" s="29"/>
      <c r="M18" s="22"/>
    </row>
    <row r="19" ht="19.5" customHeight="1" thickBot="1">
      <c r="M19" s="22"/>
    </row>
    <row r="20" spans="1:18" ht="19.5" customHeight="1" thickBot="1">
      <c r="A20" s="201" t="s">
        <v>79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3"/>
      <c r="M20" s="22"/>
      <c r="P20" s="142"/>
      <c r="Q20" s="143"/>
      <c r="R20" s="144"/>
    </row>
    <row r="21" spans="1:18" ht="19.5" customHeight="1">
      <c r="A21" s="39"/>
      <c r="B21" s="40"/>
      <c r="C21" s="41"/>
      <c r="D21" s="42" t="s">
        <v>100</v>
      </c>
      <c r="E21" s="235" t="s">
        <v>41</v>
      </c>
      <c r="F21" s="236"/>
      <c r="G21" s="21"/>
      <c r="H21" s="21"/>
      <c r="I21" s="21"/>
      <c r="J21" s="43"/>
      <c r="K21" s="29"/>
      <c r="L21" s="30"/>
      <c r="M21" s="22"/>
      <c r="P21" s="142"/>
      <c r="Q21" s="142"/>
      <c r="R21" s="43"/>
    </row>
    <row r="22" spans="1:18" ht="19.5" customHeight="1">
      <c r="A22" s="31"/>
      <c r="B22" s="32"/>
      <c r="C22" s="32"/>
      <c r="D22" s="34" t="s">
        <v>42</v>
      </c>
      <c r="E22" s="199" t="s">
        <v>43</v>
      </c>
      <c r="F22" s="200"/>
      <c r="G22" s="7"/>
      <c r="H22" s="7"/>
      <c r="I22" s="7"/>
      <c r="J22" s="44"/>
      <c r="K22" s="29"/>
      <c r="L22" s="30"/>
      <c r="M22" s="22"/>
      <c r="P22" s="142"/>
      <c r="Q22" s="140"/>
      <c r="R22" s="143"/>
    </row>
    <row r="23" spans="1:18" ht="19.5" customHeight="1">
      <c r="A23" s="31"/>
      <c r="B23" s="32"/>
      <c r="C23" s="32"/>
      <c r="D23" s="34" t="s">
        <v>101</v>
      </c>
      <c r="E23" s="190"/>
      <c r="F23" s="45"/>
      <c r="G23" s="7"/>
      <c r="H23" s="7"/>
      <c r="I23" s="7"/>
      <c r="J23" s="44"/>
      <c r="K23" s="29"/>
      <c r="L23" s="30"/>
      <c r="M23" s="22"/>
      <c r="P23" s="142"/>
      <c r="Q23" s="142"/>
      <c r="R23" s="143"/>
    </row>
    <row r="24" spans="1:18" ht="19.5" customHeight="1" thickBot="1">
      <c r="A24" s="31"/>
      <c r="B24" s="32"/>
      <c r="C24" s="32"/>
      <c r="D24" s="34" t="s">
        <v>1</v>
      </c>
      <c r="E24" s="190"/>
      <c r="F24" s="45"/>
      <c r="G24" s="8"/>
      <c r="H24" s="8"/>
      <c r="I24" s="8"/>
      <c r="J24" s="46"/>
      <c r="K24" s="29"/>
      <c r="L24" s="30"/>
      <c r="M24" s="22"/>
      <c r="P24" s="142"/>
      <c r="Q24" s="142"/>
      <c r="R24" s="43"/>
    </row>
    <row r="25" spans="1:14" ht="19.5" customHeight="1" thickBot="1">
      <c r="A25" s="47"/>
      <c r="B25" s="48"/>
      <c r="C25" s="48"/>
      <c r="D25" s="49" t="s">
        <v>2</v>
      </c>
      <c r="E25" s="191"/>
      <c r="F25" s="50"/>
      <c r="G25" s="8"/>
      <c r="H25" s="8"/>
      <c r="I25" s="8"/>
      <c r="J25" s="46"/>
      <c r="K25" s="182" t="s">
        <v>44</v>
      </c>
      <c r="L25" s="51" t="s">
        <v>45</v>
      </c>
      <c r="M25" s="145"/>
      <c r="N25" s="146"/>
    </row>
    <row r="26" spans="1:14" ht="19.5" customHeight="1" thickBot="1">
      <c r="A26" s="52"/>
      <c r="B26" s="53"/>
      <c r="C26" s="37" t="s">
        <v>3</v>
      </c>
      <c r="D26" s="183" t="s">
        <v>4</v>
      </c>
      <c r="E26" s="184"/>
      <c r="F26" s="185"/>
      <c r="G26" s="9" t="s">
        <v>81</v>
      </c>
      <c r="H26" s="9" t="s">
        <v>83</v>
      </c>
      <c r="I26" s="9" t="s">
        <v>83</v>
      </c>
      <c r="J26" s="54"/>
      <c r="K26" s="10" t="s">
        <v>80</v>
      </c>
      <c r="L26" s="147"/>
      <c r="M26" s="145"/>
      <c r="N26" s="146"/>
    </row>
    <row r="27" spans="1:14" ht="19.5" customHeight="1" thickBot="1">
      <c r="A27" s="55"/>
      <c r="B27" s="56"/>
      <c r="C27" s="37" t="s">
        <v>46</v>
      </c>
      <c r="D27" s="183" t="s">
        <v>5</v>
      </c>
      <c r="E27" s="184"/>
      <c r="F27" s="185"/>
      <c r="G27" s="9" t="s">
        <v>84</v>
      </c>
      <c r="H27" s="9" t="s">
        <v>84</v>
      </c>
      <c r="I27" s="9" t="s">
        <v>83</v>
      </c>
      <c r="J27" s="54"/>
      <c r="K27" s="10" t="s">
        <v>80</v>
      </c>
      <c r="L27" s="148"/>
      <c r="M27" s="145"/>
      <c r="N27" s="146"/>
    </row>
    <row r="28" spans="1:14" ht="19.5" customHeight="1" thickBot="1">
      <c r="A28" s="36"/>
      <c r="B28" s="57"/>
      <c r="C28" s="58" t="s">
        <v>47</v>
      </c>
      <c r="D28" s="186" t="s">
        <v>6</v>
      </c>
      <c r="E28" s="184"/>
      <c r="F28" s="185"/>
      <c r="G28" s="9" t="s">
        <v>80</v>
      </c>
      <c r="H28" s="9" t="s">
        <v>80</v>
      </c>
      <c r="I28" s="9" t="s">
        <v>85</v>
      </c>
      <c r="J28" s="54"/>
      <c r="K28" s="10" t="s">
        <v>80</v>
      </c>
      <c r="L28" s="149"/>
      <c r="M28" s="145"/>
      <c r="N28" s="146"/>
    </row>
    <row r="29" spans="1:14" ht="19.5" customHeight="1" thickBot="1">
      <c r="A29" s="36"/>
      <c r="B29" s="59"/>
      <c r="C29" s="60" t="s">
        <v>48</v>
      </c>
      <c r="D29" s="187" t="s">
        <v>7</v>
      </c>
      <c r="E29" s="188"/>
      <c r="F29" s="189"/>
      <c r="G29" s="5" t="s">
        <v>82</v>
      </c>
      <c r="H29" s="5" t="s">
        <v>83</v>
      </c>
      <c r="I29" s="5" t="s">
        <v>82</v>
      </c>
      <c r="J29" s="61"/>
      <c r="K29" s="11" t="s">
        <v>80</v>
      </c>
      <c r="L29" s="150"/>
      <c r="M29" s="145"/>
      <c r="N29" s="146"/>
    </row>
    <row r="30" spans="1:13" ht="19.5" customHeight="1" thickBot="1">
      <c r="A30" s="36"/>
      <c r="B30" s="56"/>
      <c r="C30" s="37" t="s">
        <v>49</v>
      </c>
      <c r="D30" s="187" t="s">
        <v>8</v>
      </c>
      <c r="E30" s="184"/>
      <c r="F30" s="185"/>
      <c r="G30" s="12" t="s">
        <v>82</v>
      </c>
      <c r="H30" s="12" t="s">
        <v>83</v>
      </c>
      <c r="I30" s="12" t="s">
        <v>81</v>
      </c>
      <c r="J30" s="62"/>
      <c r="K30" s="13" t="s">
        <v>80</v>
      </c>
      <c r="L30" s="150"/>
      <c r="M30" s="22"/>
    </row>
    <row r="31" spans="1:13" ht="19.5" customHeight="1" thickBot="1">
      <c r="A31" s="63"/>
      <c r="B31" s="56"/>
      <c r="C31" s="37" t="s">
        <v>50</v>
      </c>
      <c r="D31" s="187" t="s">
        <v>74</v>
      </c>
      <c r="E31" s="184"/>
      <c r="F31" s="185"/>
      <c r="G31" s="12" t="s">
        <v>83</v>
      </c>
      <c r="H31" s="12" t="s">
        <v>82</v>
      </c>
      <c r="I31" s="12" t="s">
        <v>81</v>
      </c>
      <c r="J31" s="62"/>
      <c r="K31" s="13" t="s">
        <v>80</v>
      </c>
      <c r="L31" s="150"/>
      <c r="M31" s="22"/>
    </row>
    <row r="32" spans="1:13" ht="19.5" customHeight="1" thickBot="1">
      <c r="A32" s="63"/>
      <c r="B32" s="57"/>
      <c r="C32" s="58" t="s">
        <v>69</v>
      </c>
      <c r="D32" s="187" t="s">
        <v>75</v>
      </c>
      <c r="E32" s="184"/>
      <c r="F32" s="185"/>
      <c r="G32" s="12" t="s">
        <v>80</v>
      </c>
      <c r="H32" s="12" t="s">
        <v>81</v>
      </c>
      <c r="I32" s="12" t="s">
        <v>81</v>
      </c>
      <c r="J32" s="64"/>
      <c r="K32" s="12" t="s">
        <v>85</v>
      </c>
      <c r="L32" s="151"/>
      <c r="M32" s="22"/>
    </row>
    <row r="33" spans="1:13" ht="19.5" customHeight="1" thickBot="1">
      <c r="A33" s="65"/>
      <c r="B33" s="66"/>
      <c r="C33" s="66"/>
      <c r="D33" s="67"/>
      <c r="G33" s="68"/>
      <c r="H33" s="68"/>
      <c r="I33" s="68"/>
      <c r="J33" s="62"/>
      <c r="K33" s="68"/>
      <c r="L33" s="69"/>
      <c r="M33" s="22"/>
    </row>
    <row r="34" spans="1:14" ht="19.5" customHeight="1" thickBot="1">
      <c r="A34" s="201" t="s">
        <v>94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3"/>
      <c r="M34" s="22"/>
      <c r="N34" s="152"/>
    </row>
    <row r="35" spans="1:19" s="153" customFormat="1" ht="19.5" customHeight="1">
      <c r="A35" s="70"/>
      <c r="B35" s="71"/>
      <c r="C35" s="71"/>
      <c r="D35" s="193" t="s">
        <v>51</v>
      </c>
      <c r="E35" s="193"/>
      <c r="F35" s="72"/>
      <c r="G35" s="19"/>
      <c r="H35" s="19"/>
      <c r="I35" s="19"/>
      <c r="J35" s="43"/>
      <c r="K35" s="29"/>
      <c r="L35" s="135"/>
      <c r="M35" s="22"/>
      <c r="N35" s="22"/>
      <c r="O35" s="22"/>
      <c r="P35" s="22"/>
      <c r="Q35" s="22"/>
      <c r="R35" s="22"/>
      <c r="S35" s="22"/>
    </row>
    <row r="36" spans="1:12" s="153" customFormat="1" ht="19.5" customHeight="1">
      <c r="A36" s="73"/>
      <c r="B36" s="74"/>
      <c r="C36" s="74"/>
      <c r="D36" s="34" t="s">
        <v>52</v>
      </c>
      <c r="E36" s="199" t="s">
        <v>76</v>
      </c>
      <c r="F36" s="200"/>
      <c r="G36" s="14"/>
      <c r="H36" s="14"/>
      <c r="I36" s="14"/>
      <c r="J36" s="75"/>
      <c r="K36" s="29"/>
      <c r="L36" s="148"/>
    </row>
    <row r="37" spans="1:12" s="153" customFormat="1" ht="19.5" customHeight="1">
      <c r="A37" s="76"/>
      <c r="B37" s="77"/>
      <c r="C37" s="77"/>
      <c r="D37" s="74" t="s">
        <v>53</v>
      </c>
      <c r="E37" s="74"/>
      <c r="F37" s="78"/>
      <c r="G37" s="14"/>
      <c r="H37" s="14"/>
      <c r="I37" s="14"/>
      <c r="J37" s="79"/>
      <c r="K37" s="29"/>
      <c r="L37" s="80"/>
    </row>
    <row r="38" spans="1:13" ht="19.5" customHeight="1" thickBot="1">
      <c r="A38" s="31"/>
      <c r="B38" s="81"/>
      <c r="C38" s="81"/>
      <c r="D38" s="82" t="s">
        <v>54</v>
      </c>
      <c r="E38" s="82"/>
      <c r="F38" s="83"/>
      <c r="G38" s="84" t="s">
        <v>80</v>
      </c>
      <c r="H38" s="84" t="s">
        <v>86</v>
      </c>
      <c r="I38" s="84" t="s">
        <v>86</v>
      </c>
      <c r="J38" s="79" t="s">
        <v>80</v>
      </c>
      <c r="K38" s="29"/>
      <c r="L38" s="80"/>
      <c r="M38" s="22"/>
    </row>
    <row r="39" spans="1:13" ht="19.5" customHeight="1" thickBot="1">
      <c r="A39" s="35"/>
      <c r="B39" s="85"/>
      <c r="C39" s="85"/>
      <c r="D39" s="86" t="s">
        <v>55</v>
      </c>
      <c r="E39" s="86"/>
      <c r="F39" s="87"/>
      <c r="G39" s="15"/>
      <c r="H39" s="15"/>
      <c r="I39" s="15"/>
      <c r="J39" s="88"/>
      <c r="K39" s="182" t="s">
        <v>44</v>
      </c>
      <c r="L39" s="89"/>
      <c r="M39" s="22"/>
    </row>
    <row r="40" spans="1:13" ht="19.5" customHeight="1" thickBot="1">
      <c r="A40" s="90"/>
      <c r="B40" s="91"/>
      <c r="C40" s="91"/>
      <c r="D40" s="92" t="s">
        <v>56</v>
      </c>
      <c r="E40" s="233" t="s">
        <v>57</v>
      </c>
      <c r="F40" s="234"/>
      <c r="G40" s="6" t="s">
        <v>83</v>
      </c>
      <c r="H40" s="6" t="s">
        <v>83</v>
      </c>
      <c r="I40" s="6" t="s">
        <v>87</v>
      </c>
      <c r="J40" s="93"/>
      <c r="K40" s="16" t="s">
        <v>80</v>
      </c>
      <c r="L40" s="148"/>
      <c r="M40" s="22"/>
    </row>
    <row r="41" spans="1:13" ht="19.5" customHeight="1" thickBot="1">
      <c r="A41" s="94"/>
      <c r="B41" s="91"/>
      <c r="C41" s="91"/>
      <c r="D41" s="95" t="s">
        <v>77</v>
      </c>
      <c r="E41" s="96"/>
      <c r="F41" s="97"/>
      <c r="G41" s="17"/>
      <c r="H41" s="17"/>
      <c r="I41" s="17"/>
      <c r="J41" s="98"/>
      <c r="K41" s="18" t="s">
        <v>80</v>
      </c>
      <c r="L41" s="154"/>
      <c r="M41" s="22"/>
    </row>
    <row r="42" spans="1:13" ht="19.5" customHeight="1">
      <c r="A42" s="155" t="s">
        <v>58</v>
      </c>
      <c r="B42" s="226"/>
      <c r="C42" s="227"/>
      <c r="D42" s="227"/>
      <c r="E42" s="227"/>
      <c r="F42" s="227"/>
      <c r="G42" s="227"/>
      <c r="H42" s="227"/>
      <c r="I42" s="227"/>
      <c r="J42" s="227"/>
      <c r="K42" s="228"/>
      <c r="L42" s="228"/>
      <c r="M42" s="22"/>
    </row>
    <row r="43" spans="1:13" s="158" customFormat="1" ht="19.5" customHeight="1">
      <c r="A43" s="156"/>
      <c r="B43" s="229"/>
      <c r="C43" s="229"/>
      <c r="D43" s="229"/>
      <c r="E43" s="229"/>
      <c r="F43" s="229"/>
      <c r="G43" s="229"/>
      <c r="H43" s="229"/>
      <c r="I43" s="229"/>
      <c r="J43" s="229"/>
      <c r="K43" s="228"/>
      <c r="L43" s="228"/>
      <c r="M43" s="157"/>
    </row>
    <row r="44" spans="1:12" ht="19.5" customHeight="1">
      <c r="A44" s="159"/>
      <c r="B44" s="230"/>
      <c r="C44" s="230"/>
      <c r="D44" s="230"/>
      <c r="E44" s="230"/>
      <c r="F44" s="230"/>
      <c r="G44" s="230"/>
      <c r="H44" s="230"/>
      <c r="I44" s="230"/>
      <c r="J44" s="230"/>
      <c r="K44" s="231"/>
      <c r="L44" s="231"/>
    </row>
    <row r="45" spans="1:12" ht="19.5" customHeight="1">
      <c r="A45" s="160" t="s">
        <v>59</v>
      </c>
      <c r="B45" s="237"/>
      <c r="C45" s="210"/>
      <c r="D45" s="210"/>
      <c r="E45" s="210"/>
      <c r="F45" s="160" t="s">
        <v>60</v>
      </c>
      <c r="G45" s="209"/>
      <c r="H45" s="210"/>
      <c r="I45" s="210"/>
      <c r="J45" s="210"/>
      <c r="K45" s="161"/>
      <c r="L45" s="162"/>
    </row>
    <row r="46" spans="1:12" ht="19.5" customHeight="1">
      <c r="A46" s="160" t="s">
        <v>91</v>
      </c>
      <c r="B46" s="237"/>
      <c r="C46" s="210"/>
      <c r="D46" s="210"/>
      <c r="E46" s="210"/>
      <c r="F46" s="160" t="s">
        <v>91</v>
      </c>
      <c r="G46" s="238"/>
      <c r="H46" s="210"/>
      <c r="I46" s="210"/>
      <c r="J46" s="210"/>
      <c r="K46" s="163"/>
      <c r="L46" s="163"/>
    </row>
    <row r="47" spans="1:13" s="153" customFormat="1" ht="19.5" customHeight="1">
      <c r="A47" s="42" t="s">
        <v>61</v>
      </c>
      <c r="B47" s="225"/>
      <c r="C47" s="210"/>
      <c r="D47" s="210"/>
      <c r="E47" s="210"/>
      <c r="F47" s="160" t="s">
        <v>61</v>
      </c>
      <c r="G47" s="225"/>
      <c r="H47" s="210"/>
      <c r="I47" s="210"/>
      <c r="J47" s="210"/>
      <c r="K47" s="163"/>
      <c r="L47" s="163"/>
      <c r="M47" s="164"/>
    </row>
    <row r="48" spans="1:13" ht="19.5" customHeight="1">
      <c r="A48" s="165"/>
      <c r="B48" s="164"/>
      <c r="C48" s="166" t="s">
        <v>92</v>
      </c>
      <c r="D48" s="167"/>
      <c r="E48" s="168"/>
      <c r="F48" s="164"/>
      <c r="G48" s="169" t="s">
        <v>95</v>
      </c>
      <c r="H48" s="167"/>
      <c r="I48" s="144"/>
      <c r="J48" s="170"/>
      <c r="K48" s="171"/>
      <c r="L48" s="171"/>
      <c r="M48" s="172"/>
    </row>
    <row r="49" spans="1:13" ht="19.5" customHeight="1">
      <c r="A49" s="173"/>
      <c r="B49" s="174"/>
      <c r="C49" s="174"/>
      <c r="D49" s="174"/>
      <c r="E49" s="174"/>
      <c r="F49" s="175"/>
      <c r="G49" s="176"/>
      <c r="H49" s="176"/>
      <c r="I49" s="177"/>
      <c r="J49" s="171"/>
      <c r="K49" s="171"/>
      <c r="L49" s="171"/>
      <c r="M49" s="172"/>
    </row>
    <row r="50" spans="1:13" ht="19.5" customHeight="1">
      <c r="A50" s="173"/>
      <c r="B50" s="178"/>
      <c r="C50" s="178"/>
      <c r="D50" s="178"/>
      <c r="E50" s="178"/>
      <c r="F50" s="179"/>
      <c r="G50" s="180"/>
      <c r="H50" s="180"/>
      <c r="I50" s="171"/>
      <c r="J50" s="171"/>
      <c r="K50" s="171"/>
      <c r="L50" s="171"/>
      <c r="M50" s="172"/>
    </row>
    <row r="51" spans="1:13" ht="19.5" customHeight="1">
      <c r="A51" s="29"/>
      <c r="B51" s="29"/>
      <c r="C51" s="29"/>
      <c r="D51" s="29"/>
      <c r="E51" s="29"/>
      <c r="F51" s="29"/>
      <c r="G51" s="29"/>
      <c r="H51" s="29"/>
      <c r="I51" s="181"/>
      <c r="J51" s="181"/>
      <c r="K51" s="181"/>
      <c r="L51" s="181"/>
      <c r="M51" s="172"/>
    </row>
    <row r="52" ht="19.5" customHeight="1"/>
    <row r="53" ht="19.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77" ht="12">
      <c r="A77" t="s">
        <v>62</v>
      </c>
    </row>
    <row r="78" ht="12">
      <c r="A78" t="s">
        <v>35</v>
      </c>
    </row>
    <row r="79" ht="12">
      <c r="A79" t="s">
        <v>64</v>
      </c>
    </row>
    <row r="80" ht="12">
      <c r="A80" t="s">
        <v>36</v>
      </c>
    </row>
    <row r="81" ht="12">
      <c r="A81" t="s">
        <v>90</v>
      </c>
    </row>
    <row r="82" ht="12">
      <c r="A82" t="s">
        <v>37</v>
      </c>
    </row>
    <row r="83" ht="12">
      <c r="A83" t="s">
        <v>67</v>
      </c>
    </row>
    <row r="84" ht="12">
      <c r="A84" t="s">
        <v>68</v>
      </c>
    </row>
  </sheetData>
  <mergeCells count="40">
    <mergeCell ref="G45:J45"/>
    <mergeCell ref="B46:E46"/>
    <mergeCell ref="G46:J46"/>
    <mergeCell ref="E12:F12"/>
    <mergeCell ref="E13:F13"/>
    <mergeCell ref="E15:F15"/>
    <mergeCell ref="E14:F14"/>
    <mergeCell ref="E16:F16"/>
    <mergeCell ref="B47:E47"/>
    <mergeCell ref="G47:J47"/>
    <mergeCell ref="B18:D18"/>
    <mergeCell ref="E40:F40"/>
    <mergeCell ref="A34:L34"/>
    <mergeCell ref="E22:F22"/>
    <mergeCell ref="E36:F36"/>
    <mergeCell ref="A20:L20"/>
    <mergeCell ref="E21:F21"/>
    <mergeCell ref="B45:E45"/>
    <mergeCell ref="B2:C2"/>
    <mergeCell ref="F2:L2"/>
    <mergeCell ref="B3:C3"/>
    <mergeCell ref="K3:L3"/>
    <mergeCell ref="B4:C4"/>
    <mergeCell ref="I4:L4"/>
    <mergeCell ref="B5:C5"/>
    <mergeCell ref="I5:L5"/>
    <mergeCell ref="B6:C6"/>
    <mergeCell ref="I6:L6"/>
    <mergeCell ref="B7:C7"/>
    <mergeCell ref="I7:L7"/>
    <mergeCell ref="B8:C8"/>
    <mergeCell ref="I8:L8"/>
    <mergeCell ref="B9:C9"/>
    <mergeCell ref="F9:I9"/>
    <mergeCell ref="B42:L44"/>
    <mergeCell ref="E17:F17"/>
    <mergeCell ref="E18:F18"/>
    <mergeCell ref="B16:D16"/>
    <mergeCell ref="B12:D12"/>
    <mergeCell ref="A11:I11"/>
  </mergeCells>
  <printOptions horizontalCentered="1" verticalCentered="1"/>
  <pageMargins left="0.75" right="0.26" top="0.5" bottom="0.5" header="0.27" footer="0.25"/>
  <pageSetup blackAndWhite="1" fitToHeight="1" fitToWidth="1" horizontalDpi="300" verticalDpi="300" orientation="portrait" scale="67"/>
  <headerFooter alignWithMargins="0">
    <oddHeader>&amp;C&amp;20N&amp;14orth&amp;20E&amp;14ast&amp;20 T&amp;14ransportation&amp;20 T&amp;14raining &amp;20&amp;&amp; C&amp;14ertification &amp;20P&amp;14rogram</oddHeader>
    <oddFooter>&amp;LRev. 10/22/09&amp;C&amp;"Times New Roman,Regular"&amp;14CT    MA    ME    NH    NY    RI    VT&amp;R&amp;"Arial,Bold"T245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E45"/>
  <sheetViews>
    <sheetView workbookViewId="0" topLeftCell="A6">
      <selection activeCell="H51" sqref="H51"/>
    </sheetView>
  </sheetViews>
  <sheetFormatPr defaultColWidth="8.8515625" defaultRowHeight="12.75"/>
  <cols>
    <col min="1" max="2" width="8.8515625" style="0" customWidth="1"/>
    <col min="3" max="3" width="29.7109375" style="100" customWidth="1"/>
    <col min="4" max="4" width="22.8515625" style="100" customWidth="1"/>
  </cols>
  <sheetData>
    <row r="2" ht="21.75" customHeight="1">
      <c r="A2" s="113" t="s">
        <v>73</v>
      </c>
    </row>
    <row r="3" ht="21.75" customHeight="1">
      <c r="A3" s="113"/>
    </row>
    <row r="4" spans="1:5" ht="45.75" customHeight="1">
      <c r="A4" s="239" t="s">
        <v>88</v>
      </c>
      <c r="B4" s="239"/>
      <c r="C4" s="239"/>
      <c r="D4" s="239"/>
      <c r="E4" s="239"/>
    </row>
    <row r="5" ht="21.75" customHeight="1">
      <c r="A5" s="113"/>
    </row>
    <row r="6" ht="21.75" customHeight="1"/>
    <row r="7" spans="3:4" ht="15.75" thickBot="1">
      <c r="C7" s="101"/>
      <c r="D7" s="101"/>
    </row>
    <row r="8" spans="3:4" ht="15.75" thickBot="1">
      <c r="C8" s="102" t="s">
        <v>71</v>
      </c>
      <c r="D8" s="103" t="s">
        <v>70</v>
      </c>
    </row>
    <row r="9" spans="3:4" ht="15">
      <c r="C9" s="110">
        <v>0.001</v>
      </c>
      <c r="D9" s="111" t="s">
        <v>72</v>
      </c>
    </row>
    <row r="10" spans="3:4" ht="15">
      <c r="C10" s="107">
        <v>200</v>
      </c>
      <c r="D10" s="104">
        <v>5.56</v>
      </c>
    </row>
    <row r="11" spans="3:4" ht="15">
      <c r="C11" s="108">
        <v>214</v>
      </c>
      <c r="D11" s="105">
        <v>5</v>
      </c>
    </row>
    <row r="12" spans="3:4" ht="15">
      <c r="C12" s="108">
        <v>226</v>
      </c>
      <c r="D12" s="105">
        <v>4.55</v>
      </c>
    </row>
    <row r="13" spans="3:4" ht="15">
      <c r="C13" s="108">
        <v>238</v>
      </c>
      <c r="D13" s="105">
        <v>4.17</v>
      </c>
    </row>
    <row r="14" spans="3:4" ht="15">
      <c r="C14" s="108">
        <v>251</v>
      </c>
      <c r="D14" s="105">
        <v>3.85</v>
      </c>
    </row>
    <row r="15" spans="3:4" ht="15">
      <c r="C15" s="108">
        <v>265</v>
      </c>
      <c r="D15" s="105">
        <v>3.57</v>
      </c>
    </row>
    <row r="16" spans="3:4" ht="15">
      <c r="C16" s="108">
        <v>277</v>
      </c>
      <c r="D16" s="105">
        <v>3.33</v>
      </c>
    </row>
    <row r="17" spans="3:4" ht="15">
      <c r="C17" s="108">
        <v>290</v>
      </c>
      <c r="D17" s="105">
        <v>3.03</v>
      </c>
    </row>
    <row r="18" spans="3:4" ht="15">
      <c r="C18" s="108">
        <v>302</v>
      </c>
      <c r="D18" s="105">
        <v>2.78</v>
      </c>
    </row>
    <row r="19" spans="3:4" ht="15">
      <c r="C19" s="108">
        <v>317</v>
      </c>
      <c r="D19" s="105">
        <v>2.5</v>
      </c>
    </row>
    <row r="20" spans="3:4" ht="15">
      <c r="C20" s="108">
        <v>329</v>
      </c>
      <c r="D20" s="105">
        <v>2.27</v>
      </c>
    </row>
    <row r="21" spans="3:4" ht="15">
      <c r="C21" s="108">
        <v>341</v>
      </c>
      <c r="D21" s="105">
        <v>2.08</v>
      </c>
    </row>
    <row r="22" spans="3:4" ht="15">
      <c r="C22" s="108">
        <v>354</v>
      </c>
      <c r="D22" s="105">
        <v>1.92</v>
      </c>
    </row>
    <row r="23" spans="3:4" ht="15">
      <c r="C23" s="108">
        <v>368</v>
      </c>
      <c r="D23" s="105">
        <v>1.79</v>
      </c>
    </row>
    <row r="24" spans="3:4" ht="15">
      <c r="C24" s="108">
        <v>380</v>
      </c>
      <c r="D24" s="105">
        <v>1.67</v>
      </c>
    </row>
    <row r="25" spans="3:4" ht="15">
      <c r="C25" s="108">
        <v>393</v>
      </c>
      <c r="D25" s="105">
        <v>1.56</v>
      </c>
    </row>
    <row r="26" spans="3:4" ht="15">
      <c r="C26" s="108">
        <v>406</v>
      </c>
      <c r="D26" s="105">
        <v>1.47</v>
      </c>
    </row>
    <row r="27" spans="3:4" ht="15">
      <c r="C27" s="108">
        <v>421</v>
      </c>
      <c r="D27" s="105">
        <v>1.39</v>
      </c>
    </row>
    <row r="28" spans="3:4" ht="15">
      <c r="C28" s="108">
        <v>432</v>
      </c>
      <c r="D28" s="105">
        <v>1.32</v>
      </c>
    </row>
    <row r="29" spans="3:4" ht="15">
      <c r="C29" s="108">
        <v>444</v>
      </c>
      <c r="D29" s="105">
        <v>1.25</v>
      </c>
    </row>
    <row r="30" spans="3:4" ht="15">
      <c r="C30" s="108">
        <v>457</v>
      </c>
      <c r="D30" s="105">
        <v>1.19</v>
      </c>
    </row>
    <row r="31" spans="3:4" ht="15">
      <c r="C31" s="108">
        <v>471</v>
      </c>
      <c r="D31" s="105">
        <v>1.14</v>
      </c>
    </row>
    <row r="32" spans="3:4" ht="15">
      <c r="C32" s="108">
        <v>483</v>
      </c>
      <c r="D32" s="105">
        <v>1.09</v>
      </c>
    </row>
    <row r="33" spans="3:4" ht="15">
      <c r="C33" s="108">
        <v>496</v>
      </c>
      <c r="D33" s="105">
        <v>1.04</v>
      </c>
    </row>
    <row r="34" spans="3:4" ht="15">
      <c r="C34" s="108">
        <v>509</v>
      </c>
      <c r="D34" s="105">
        <v>1</v>
      </c>
    </row>
    <row r="35" spans="3:4" ht="15">
      <c r="C35" s="108">
        <v>523</v>
      </c>
      <c r="D35" s="105">
        <v>0.96</v>
      </c>
    </row>
    <row r="36" spans="3:4" ht="15">
      <c r="C36" s="108">
        <v>536</v>
      </c>
      <c r="D36" s="105">
        <v>0.93</v>
      </c>
    </row>
    <row r="37" spans="3:4" ht="15">
      <c r="C37" s="108">
        <v>547</v>
      </c>
      <c r="D37" s="105">
        <v>0.89</v>
      </c>
    </row>
    <row r="38" spans="3:4" ht="15">
      <c r="C38" s="108">
        <v>560</v>
      </c>
      <c r="D38" s="105">
        <v>0.86</v>
      </c>
    </row>
    <row r="39" spans="3:4" ht="15">
      <c r="C39" s="108">
        <v>574</v>
      </c>
      <c r="D39" s="105">
        <v>0.83</v>
      </c>
    </row>
    <row r="40" spans="3:4" ht="15">
      <c r="C40" s="108">
        <v>586</v>
      </c>
      <c r="D40" s="105">
        <v>0.81</v>
      </c>
    </row>
    <row r="41" spans="3:4" ht="15">
      <c r="C41" s="108">
        <v>599</v>
      </c>
      <c r="D41" s="105">
        <v>0.78</v>
      </c>
    </row>
    <row r="42" spans="3:4" ht="15">
      <c r="C42" s="108">
        <v>611</v>
      </c>
      <c r="D42" s="105">
        <v>0.76</v>
      </c>
    </row>
    <row r="43" spans="3:4" ht="15.75" thickBot="1">
      <c r="C43" s="109">
        <v>625.001</v>
      </c>
      <c r="D43" s="106" t="s">
        <v>72</v>
      </c>
    </row>
    <row r="44" spans="3:4" ht="15">
      <c r="C44" s="112"/>
      <c r="D44" s="101"/>
    </row>
    <row r="45" spans="3:4" ht="15">
      <c r="C45" s="101"/>
      <c r="D45" s="114"/>
    </row>
  </sheetData>
  <sheetProtection sheet="1" objects="1" scenarios="1"/>
  <mergeCells count="1">
    <mergeCell ref="A4:E4"/>
  </mergeCells>
  <printOptions horizontalCentered="1" verticalCentered="1"/>
  <pageMargins left="0.75" right="0.26" top="0.5" bottom="0.5" header="0.27" footer="0.25"/>
  <pageSetup blackAndWhite="1" fitToHeight="1" fitToWidth="1" horizontalDpi="300" verticalDpi="300" orientation="portrait"/>
  <headerFooter alignWithMargins="0">
    <oddHeader>&amp;C&amp;20N&amp;14orth&amp;20E&amp;14ast&amp;20 T&amp;14ransportation&amp;20 T&amp;14raining &amp;20&amp;&amp; C&amp;14ertification &amp;20P&amp;14rogram</oddHeader>
    <oddFooter>&amp;LRev. 10/22/09&amp;C&amp;"Times New Roman,Regular"&amp;14CT    MA    ME    NH    NY    RI    VT&amp;R&amp;"Arial,Bold"T245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Atech Center,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Hamilton</dc:creator>
  <cp:keywords/>
  <dc:description/>
  <cp:lastModifiedBy>Richard Hamilton</cp:lastModifiedBy>
  <cp:lastPrinted>1999-02-23T00:00:09Z</cp:lastPrinted>
  <dcterms:created xsi:type="dcterms:W3CDTF">1999-01-19T20:59:23Z</dcterms:created>
  <dcterms:modified xsi:type="dcterms:W3CDTF">2009-10-22T14:52:51Z</dcterms:modified>
  <cp:category/>
  <cp:version/>
  <cp:contentType/>
  <cp:contentStatus/>
</cp:coreProperties>
</file>