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6" yWindow="1740" windowWidth="23900" windowHeight="16740" tabRatio="665" activeTab="0"/>
  </bookViews>
  <sheets>
    <sheet name="T308 cumulative template" sheetId="1" r:id="rId1"/>
    <sheet name="T308 Non-cumulative template" sheetId="2" r:id="rId2"/>
    <sheet name="T308 Form" sheetId="3" r:id="rId3"/>
  </sheets>
  <externalReferences>
    <externalReference r:id="rId6"/>
  </externalReferences>
  <definedNames>
    <definedName name="BardonExt">'[1]D3665 template'!$A$1:$J$36</definedName>
    <definedName name="Extraction" localSheetId="2">'T308 Form'!$A$1:$J$37</definedName>
    <definedName name="Extraction" localSheetId="1">'T308 Non-cumulative template'!$A$1:$J$37</definedName>
    <definedName name="Extraction">'T308 cumulative template'!$A$1:$J$37</definedName>
    <definedName name="Marshall" localSheetId="2">'T308 Form'!$A$38:$J$46</definedName>
    <definedName name="Marshall" localSheetId="1">'T308 Non-cumulative template'!$A$38:$J$46</definedName>
    <definedName name="Marshall">'T308 cumulative template'!$A$38:$J$46</definedName>
    <definedName name="_xlnm.Print_Area" localSheetId="0">'T308 cumulative template'!$A$1:$J$43</definedName>
    <definedName name="_xlnm.Print_Area" localSheetId="2">'T308 Form'!$A$1:$J$43</definedName>
    <definedName name="_xlnm.Print_Area" localSheetId="1">'T308 Non-cumulative template'!$A$1:$J$43</definedName>
  </definedNames>
  <calcPr fullCalcOnLoad="1" fullPrecision="0"/>
</workbook>
</file>

<file path=xl/sharedStrings.xml><?xml version="1.0" encoding="utf-8"?>
<sst xmlns="http://schemas.openxmlformats.org/spreadsheetml/2006/main" count="343" uniqueCount="110">
  <si>
    <t>Mechanical Analysis of Extracted Aggregate (T 30)</t>
  </si>
  <si>
    <t>Mass</t>
  </si>
  <si>
    <t xml:space="preserve">Percent </t>
  </si>
  <si>
    <t>Percent</t>
  </si>
  <si>
    <t xml:space="preserve"> Job Mix </t>
  </si>
  <si>
    <t>+ / -</t>
  </si>
  <si>
    <t>Retained</t>
  </si>
  <si>
    <t>Passing</t>
  </si>
  <si>
    <t>Formula</t>
  </si>
  <si>
    <t>Tolerance</t>
  </si>
  <si>
    <t>Variance</t>
  </si>
  <si>
    <t>PAN</t>
  </si>
  <si>
    <t>TOTAL:</t>
  </si>
  <si>
    <t>Comments:</t>
  </si>
  <si>
    <t>Tested by:</t>
  </si>
  <si>
    <t>Reviewed by:</t>
  </si>
  <si>
    <t>Certification #:</t>
  </si>
  <si>
    <t>Date:</t>
  </si>
  <si>
    <t>Results Within Specification Limits:</t>
  </si>
  <si>
    <t>QC</t>
  </si>
  <si>
    <t>IA</t>
  </si>
  <si>
    <t>Yes</t>
  </si>
  <si>
    <t>No</t>
  </si>
  <si>
    <r>
      <t>Oven Set Point, º</t>
    </r>
    <r>
      <rPr>
        <sz val="12"/>
        <rFont val="Arial Narrow"/>
        <family val="0"/>
      </rPr>
      <t>C:</t>
    </r>
  </si>
  <si>
    <t>Other</t>
  </si>
  <si>
    <t>Sampled By/Cert. #:</t>
  </si>
  <si>
    <t>Yes     No</t>
  </si>
  <si>
    <t>Results Outside Specification Limits:</t>
  </si>
  <si>
    <t>% Agg. Loss by Ignition (Cf):</t>
  </si>
  <si>
    <t>Moisture Content (T 329)</t>
  </si>
  <si>
    <t>Moisture Content (T 329)</t>
  </si>
  <si>
    <t>HMA Asphalt Content and Gradation Test Report (T 329, T 308, T 30)</t>
  </si>
  <si>
    <t>HMA Asphalt Content and Gradation Test Report (T 329, T 308, T 30)</t>
  </si>
  <si>
    <t xml:space="preserve">Sample Temp, ºF: </t>
  </si>
  <si>
    <t>Asphalt Content of HMA by Ignition Method (T 308)</t>
  </si>
  <si>
    <t>Asphalt Content of HMA by Ignition Method (T 308)</t>
  </si>
  <si>
    <t>Sample Wet Mass (Mi):</t>
  </si>
  <si>
    <t>Sample Wet Mass (Mi):</t>
  </si>
  <si>
    <t>Sample Dry Mass (Mf):</t>
  </si>
  <si>
    <t>Sample Dry Mass (Mf):</t>
  </si>
  <si>
    <t>(100*((Mi-Mf)/Mi))</t>
  </si>
  <si>
    <t>(100*((Mi-Mf)/Mi))</t>
  </si>
  <si>
    <t>1 1/2 (37.5)</t>
  </si>
  <si>
    <t>1 (25)</t>
  </si>
  <si>
    <t>3/4 (19)</t>
  </si>
  <si>
    <t>1/2 (12.5)</t>
  </si>
  <si>
    <t>3/8 (9.5)</t>
  </si>
  <si>
    <t>#4 (4.75)</t>
  </si>
  <si>
    <t>#8 (2.36)</t>
  </si>
  <si>
    <t>#16 (1.18)</t>
  </si>
  <si>
    <t>#30 (600 µm)</t>
  </si>
  <si>
    <t>#50 (300 µm)</t>
  </si>
  <si>
    <t>#100 (150 µm)</t>
  </si>
  <si>
    <t>#200 (75 µm)</t>
  </si>
  <si>
    <t>Sieve, in. (mm)</t>
  </si>
  <si>
    <t>Cumulative Mass</t>
  </si>
  <si>
    <t xml:space="preserve"> </t>
  </si>
  <si>
    <t xml:space="preserve"> </t>
  </si>
  <si>
    <t>PG Binder Mass (Ws - Wa):</t>
  </si>
  <si>
    <t>Sample Temp, ºF:</t>
  </si>
  <si>
    <t>Oven Set Point, ºC:</t>
  </si>
  <si>
    <t xml:space="preserve"> </t>
  </si>
  <si>
    <t xml:space="preserve"> </t>
  </si>
  <si>
    <t xml:space="preserve"> </t>
  </si>
  <si>
    <t xml:space="preserve"> </t>
  </si>
  <si>
    <t>QC    A-V    IA    DR    Other</t>
  </si>
  <si>
    <t>Sample Wet Mass (Mi):</t>
  </si>
  <si>
    <t xml:space="preserve"> </t>
  </si>
  <si>
    <t>A-V</t>
  </si>
  <si>
    <t>DR</t>
  </si>
  <si>
    <t xml:space="preserve"> </t>
  </si>
  <si>
    <t xml:space="preserve"> </t>
  </si>
  <si>
    <t xml:space="preserve">  </t>
  </si>
  <si>
    <t>Date/Time:</t>
  </si>
  <si>
    <t>Date/Time:</t>
  </si>
  <si>
    <t>Lab/Location:</t>
  </si>
  <si>
    <t>Weather:</t>
  </si>
  <si>
    <t>Date Rec'd #:</t>
  </si>
  <si>
    <t>Random Sample:</t>
  </si>
  <si>
    <t>Project:</t>
  </si>
  <si>
    <t>Lab Login #:</t>
  </si>
  <si>
    <t>Lot #:</t>
  </si>
  <si>
    <t>Contract #:</t>
  </si>
  <si>
    <t>Material ID:</t>
  </si>
  <si>
    <t>Sublot #:</t>
  </si>
  <si>
    <t>Contractor:</t>
  </si>
  <si>
    <t>Material #:</t>
  </si>
  <si>
    <t>Sample Location:</t>
  </si>
  <si>
    <t>Pay Item #:</t>
  </si>
  <si>
    <t>Sample #:</t>
  </si>
  <si>
    <t>Station:</t>
  </si>
  <si>
    <t>Source:</t>
  </si>
  <si>
    <t>Sample Type:</t>
  </si>
  <si>
    <t>Offset:</t>
  </si>
  <si>
    <t>Plant Type:</t>
  </si>
  <si>
    <t>Initial Sample Mass (Wsi):</t>
  </si>
  <si>
    <t xml:space="preserve">PG Binder Mass (Ws - Wa): </t>
  </si>
  <si>
    <t>Corrected Sample Mass (Ws):</t>
  </si>
  <si>
    <t>Water Mass (C):</t>
  </si>
  <si>
    <t>(Wsi / (1+(.01*M)))</t>
  </si>
  <si>
    <t>%PG Binder (Pb):</t>
  </si>
  <si>
    <t>% Moisture (M):</t>
  </si>
  <si>
    <t>Final Sample + Pan (Wap):</t>
  </si>
  <si>
    <t>((((Ws - Wa)/Ws)*100)-Cf)</t>
  </si>
  <si>
    <t>Pan Tare Mass (P):</t>
  </si>
  <si>
    <t>PG Binder JMF:</t>
  </si>
  <si>
    <t>HMA Temperature</t>
  </si>
  <si>
    <t>Final Sample Mass (Wa):</t>
  </si>
  <si>
    <t>Test Time, minutes:</t>
  </si>
  <si>
    <t>(Wap - P)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</si>
</sst>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_)"/>
    <numFmt numFmtId="170" formatCode="0.0"/>
    <numFmt numFmtId="171" formatCode="m/d"/>
    <numFmt numFmtId="172" formatCode="0.0_)"/>
    <numFmt numFmtId="173" formatCode="0.000_)"/>
    <numFmt numFmtId="174" formatCode="_(* #,##0.000_);_(* \(#,##0.000\);_(* &quot;-&quot;??_);_(@_)"/>
    <numFmt numFmtId="175" formatCode="0.000"/>
    <numFmt numFmtId="176" formatCode="m/d\ \ h:mm\ a/p"/>
    <numFmt numFmtId="177" formatCode="0.0000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0.0000_)"/>
    <numFmt numFmtId="183" formatCode="_(* #,##0.0000_);_(* \(#,##0.0000\);_(* &quot;-&quot;??_);_(@_)"/>
    <numFmt numFmtId="184" formatCode="0.00000_)"/>
    <numFmt numFmtId="185" formatCode="0.000000_)"/>
    <numFmt numFmtId="186" formatCode="0.0000000_)"/>
    <numFmt numFmtId="187" formatCode="0.00000000_)"/>
    <numFmt numFmtId="188" formatCode="0.000000000_)"/>
    <numFmt numFmtId="189" formatCode="m/d\ \ h:mm\ "/>
    <numFmt numFmtId="190" formatCode="0.0%"/>
    <numFmt numFmtId="191" formatCode="0.0000000000"/>
    <numFmt numFmtId="192" formatCode="0.000000000"/>
    <numFmt numFmtId="193" formatCode="0.00000000"/>
    <numFmt numFmtId="194" formatCode="0.00000000000"/>
    <numFmt numFmtId="195" formatCode=".000"/>
    <numFmt numFmtId="196" formatCode="m/d\ \ h:mm\ AM/PM"/>
    <numFmt numFmtId="197" formatCode="m/d/yy\ \ h:mm\ AM/PM"/>
    <numFmt numFmtId="198" formatCode="m/d/yy\ \ h:mm\ a/p"/>
    <numFmt numFmtId="199" formatCode="m/d\ \ hh:mm\ "/>
    <numFmt numFmtId="200" formatCode="m/d/yy\ \ hh:mm\ "/>
    <numFmt numFmtId="201" formatCode="0000"/>
    <numFmt numFmtId="202" formatCode="0.0,;;"/>
    <numFmt numFmtId="203" formatCode=";;"/>
    <numFmt numFmtId="204" formatCode="General_)"/>
  </numFmts>
  <fonts count="28">
    <font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2"/>
      <name val="Arial Narrow"/>
      <family val="0"/>
    </font>
    <font>
      <b/>
      <sz val="10"/>
      <name val="Arial Narrow"/>
      <family val="2"/>
    </font>
    <font>
      <sz val="12"/>
      <color indexed="12"/>
      <name val="Arial Narrow"/>
      <family val="0"/>
    </font>
    <font>
      <sz val="10"/>
      <color indexed="12"/>
      <name val="Arial"/>
      <family val="0"/>
    </font>
    <font>
      <sz val="12"/>
      <color indexed="8"/>
      <name val="Arial Narrow"/>
      <family val="0"/>
    </font>
    <font>
      <b/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sz val="12"/>
      <color indexed="10"/>
      <name val="Arial Narrow"/>
      <family val="2"/>
    </font>
    <font>
      <sz val="12"/>
      <color indexed="8"/>
      <name val="Arial"/>
      <family val="2"/>
    </font>
    <font>
      <b/>
      <sz val="12"/>
      <color indexed="14"/>
      <name val="Arial"/>
      <family val="2"/>
    </font>
    <font>
      <sz val="11"/>
      <name val="Arial Narrow"/>
      <family val="0"/>
    </font>
    <font>
      <b/>
      <sz val="14"/>
      <name val="Arial"/>
      <family val="0"/>
    </font>
    <font>
      <sz val="8"/>
      <name val="Tahoma"/>
      <family val="2"/>
    </font>
    <font>
      <sz val="10"/>
      <name val="Arial Narrow"/>
      <family val="2"/>
    </font>
    <font>
      <sz val="10"/>
      <name val="Geneva"/>
      <family val="0"/>
    </font>
    <font>
      <sz val="8"/>
      <name val="Verdana"/>
      <family val="0"/>
    </font>
    <font>
      <sz val="11"/>
      <color indexed="8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170" fontId="10" fillId="2" borderId="1" xfId="0" applyNumberFormat="1" applyFont="1" applyFill="1" applyBorder="1" applyAlignment="1" applyProtection="1">
      <alignment horizontal="center"/>
      <protection locked="0"/>
    </xf>
    <xf numFmtId="170" fontId="10" fillId="2" borderId="2" xfId="0" applyNumberFormat="1" applyFont="1" applyFill="1" applyBorder="1" applyAlignment="1" applyProtection="1">
      <alignment horizontal="center"/>
      <protection locked="0"/>
    </xf>
    <xf numFmtId="170" fontId="10" fillId="2" borderId="3" xfId="0" applyNumberFormat="1" applyFont="1" applyFill="1" applyBorder="1" applyAlignment="1" applyProtection="1">
      <alignment horizontal="center"/>
      <protection locked="0"/>
    </xf>
    <xf numFmtId="170" fontId="11" fillId="0" borderId="3" xfId="0" applyNumberFormat="1" applyFont="1" applyBorder="1" applyAlignment="1" applyProtection="1">
      <alignment horizontal="center"/>
      <protection/>
    </xf>
    <xf numFmtId="172" fontId="17" fillId="2" borderId="4" xfId="0" applyNumberFormat="1" applyFont="1" applyFill="1" applyBorder="1" applyAlignment="1" applyProtection="1" quotePrefix="1">
      <alignment horizontal="center"/>
      <protection locked="0"/>
    </xf>
    <xf numFmtId="169" fontId="10" fillId="2" borderId="2" xfId="0" applyNumberFormat="1" applyFont="1" applyFill="1" applyBorder="1" applyAlignment="1" applyProtection="1">
      <alignment horizontal="center"/>
      <protection locked="0"/>
    </xf>
    <xf numFmtId="170" fontId="17" fillId="2" borderId="4" xfId="0" applyNumberFormat="1" applyFont="1" applyFill="1" applyBorder="1" applyAlignment="1" applyProtection="1">
      <alignment horizontal="center"/>
      <protection locked="0"/>
    </xf>
    <xf numFmtId="170" fontId="10" fillId="2" borderId="5" xfId="0" applyNumberFormat="1" applyFont="1" applyFill="1" applyBorder="1" applyAlignment="1" applyProtection="1">
      <alignment horizontal="center"/>
      <protection locked="0"/>
    </xf>
    <xf numFmtId="169" fontId="10" fillId="0" borderId="0" xfId="0" applyNumberFormat="1" applyFont="1" applyFill="1" applyBorder="1" applyAlignment="1" applyProtection="1">
      <alignment horizontal="center"/>
      <protection/>
    </xf>
    <xf numFmtId="170" fontId="10" fillId="2" borderId="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7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0" fillId="0" borderId="8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right"/>
      <protection/>
    </xf>
    <xf numFmtId="169" fontId="3" fillId="0" borderId="8" xfId="0" applyNumberFormat="1" applyFont="1" applyFill="1" applyBorder="1" applyAlignment="1" applyProtection="1">
      <alignment horizontal="right"/>
      <protection/>
    </xf>
    <xf numFmtId="169" fontId="3" fillId="0" borderId="9" xfId="0" applyNumberFormat="1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169" fontId="5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169" fontId="3" fillId="0" borderId="7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center"/>
      <protection/>
    </xf>
    <xf numFmtId="169" fontId="3" fillId="0" borderId="15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/>
      <protection/>
    </xf>
    <xf numFmtId="169" fontId="3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7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Continuous"/>
      <protection/>
    </xf>
    <xf numFmtId="0" fontId="16" fillId="0" borderId="19" xfId="0" applyFont="1" applyFill="1" applyBorder="1" applyAlignment="1" applyProtection="1">
      <alignment horizontal="centerContinuous"/>
      <protection/>
    </xf>
    <xf numFmtId="0" fontId="7" fillId="0" borderId="20" xfId="0" applyFont="1" applyBorder="1" applyAlignment="1" applyProtection="1">
      <alignment horizontal="centerContinuous"/>
      <protection/>
    </xf>
    <xf numFmtId="0" fontId="7" fillId="0" borderId="5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170" fontId="0" fillId="0" borderId="0" xfId="0" applyNumberForma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18" fillId="0" borderId="21" xfId="0" applyNumberFormat="1" applyFont="1" applyBorder="1" applyAlignment="1" applyProtection="1">
      <alignment horizontal="left"/>
      <protection/>
    </xf>
    <xf numFmtId="17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vertical="center"/>
      <protection/>
    </xf>
    <xf numFmtId="169" fontId="3" fillId="0" borderId="16" xfId="0" applyNumberFormat="1" applyFont="1" applyBorder="1" applyAlignment="1" applyProtection="1">
      <alignment horizontal="center" vertical="center"/>
      <protection/>
    </xf>
    <xf numFmtId="172" fontId="11" fillId="0" borderId="16" xfId="0" applyNumberFormat="1" applyFont="1" applyBorder="1" applyAlignment="1" applyProtection="1">
      <alignment horizontal="center"/>
      <protection/>
    </xf>
    <xf numFmtId="172" fontId="10" fillId="0" borderId="16" xfId="0" applyNumberFormat="1" applyFont="1" applyBorder="1" applyAlignment="1" applyProtection="1">
      <alignment horizontal="left"/>
      <protection/>
    </xf>
    <xf numFmtId="172" fontId="1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9" fontId="3" fillId="0" borderId="23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9" xfId="0" applyFont="1" applyFill="1" applyBorder="1" applyAlignment="1" applyProtection="1">
      <alignment horizontal="left" vertical="top"/>
      <protection/>
    </xf>
    <xf numFmtId="172" fontId="3" fillId="0" borderId="9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175" fontId="3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7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170" fontId="11" fillId="0" borderId="0" xfId="0" applyNumberFormat="1" applyFont="1" applyBorder="1" applyAlignment="1" applyProtection="1">
      <alignment horizontal="center"/>
      <protection/>
    </xf>
    <xf numFmtId="170" fontId="10" fillId="0" borderId="0" xfId="0" applyNumberFormat="1" applyFont="1" applyBorder="1" applyAlignment="1" applyProtection="1">
      <alignment horizontal="center" vertical="center"/>
      <protection/>
    </xf>
    <xf numFmtId="175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center"/>
      <protection/>
    </xf>
    <xf numFmtId="169" fontId="5" fillId="0" borderId="25" xfId="0" applyNumberFormat="1" applyFont="1" applyBorder="1" applyAlignment="1" applyProtection="1">
      <alignment horizontal="center" vertical="center"/>
      <protection/>
    </xf>
    <xf numFmtId="169" fontId="13" fillId="0" borderId="18" xfId="0" applyNumberFormat="1" applyFont="1" applyFill="1" applyBorder="1" applyAlignment="1" applyProtection="1">
      <alignment horizontal="centerContinuous" vertical="center"/>
      <protection/>
    </xf>
    <xf numFmtId="169" fontId="7" fillId="0" borderId="26" xfId="0" applyNumberFormat="1" applyFont="1" applyBorder="1" applyAlignment="1" applyProtection="1">
      <alignment horizontal="centerContinuous" vertical="center"/>
      <protection/>
    </xf>
    <xf numFmtId="49" fontId="7" fillId="0" borderId="24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/>
      <protection/>
    </xf>
    <xf numFmtId="169" fontId="3" fillId="0" borderId="7" xfId="0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7" xfId="0" applyFont="1" applyFill="1" applyBorder="1" applyAlignment="1" applyProtection="1">
      <alignment/>
      <protection/>
    </xf>
    <xf numFmtId="0" fontId="3" fillId="0" borderId="7" xfId="0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/>
      <protection locked="0"/>
    </xf>
    <xf numFmtId="0" fontId="3" fillId="0" borderId="28" xfId="0" applyFont="1" applyBorder="1" applyAlignment="1" applyProtection="1">
      <alignment horizontal="right"/>
      <protection locked="0"/>
    </xf>
    <xf numFmtId="0" fontId="8" fillId="0" borderId="28" xfId="0" applyFont="1" applyFill="1" applyBorder="1" applyAlignment="1" applyProtection="1">
      <alignment horizontal="right"/>
      <protection/>
    </xf>
    <xf numFmtId="0" fontId="3" fillId="0" borderId="28" xfId="0" applyFont="1" applyFill="1" applyBorder="1" applyAlignment="1" applyProtection="1">
      <alignment horizontal="righ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172" fontId="17" fillId="0" borderId="12" xfId="0" applyNumberFormat="1" applyFont="1" applyFill="1" applyBorder="1" applyAlignment="1" applyProtection="1" quotePrefix="1">
      <alignment horizontal="center"/>
      <protection locked="0"/>
    </xf>
    <xf numFmtId="169" fontId="10" fillId="0" borderId="12" xfId="0" applyNumberFormat="1" applyFont="1" applyFill="1" applyBorder="1" applyAlignment="1" applyProtection="1">
      <alignment horizontal="center"/>
      <protection locked="0"/>
    </xf>
    <xf numFmtId="170" fontId="11" fillId="0" borderId="3" xfId="0" applyNumberFormat="1" applyFont="1" applyBorder="1" applyAlignment="1" applyProtection="1">
      <alignment horizontal="center"/>
      <protection/>
    </xf>
    <xf numFmtId="0" fontId="10" fillId="2" borderId="29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right"/>
      <protection/>
    </xf>
    <xf numFmtId="170" fontId="11" fillId="0" borderId="31" xfId="0" applyNumberFormat="1" applyFont="1" applyFill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169" fontId="3" fillId="0" borderId="33" xfId="0" applyNumberFormat="1" applyFont="1" applyFill="1" applyBorder="1" applyAlignment="1" applyProtection="1">
      <alignment horizontal="right"/>
      <protection/>
    </xf>
    <xf numFmtId="0" fontId="12" fillId="0" borderId="21" xfId="0" applyFont="1" applyFill="1" applyBorder="1" applyAlignment="1" applyProtection="1">
      <alignment/>
      <protection/>
    </xf>
    <xf numFmtId="169" fontId="13" fillId="0" borderId="12" xfId="0" applyNumberFormat="1" applyFont="1" applyFill="1" applyBorder="1" applyAlignment="1" applyProtection="1">
      <alignment horizontal="right"/>
      <protection/>
    </xf>
    <xf numFmtId="0" fontId="16" fillId="0" borderId="34" xfId="0" applyFont="1" applyBorder="1" applyAlignment="1" applyProtection="1">
      <alignment horizontal="right"/>
      <protection/>
    </xf>
    <xf numFmtId="0" fontId="25" fillId="0" borderId="24" xfId="0" applyFont="1" applyBorder="1" applyAlignment="1" applyProtection="1">
      <alignment horizontal="center"/>
      <protection/>
    </xf>
    <xf numFmtId="0" fontId="25" fillId="0" borderId="5" xfId="0" applyFont="1" applyBorder="1" applyAlignment="1" applyProtection="1">
      <alignment horizontal="center"/>
      <protection/>
    </xf>
    <xf numFmtId="169" fontId="3" fillId="0" borderId="7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8" fillId="0" borderId="28" xfId="0" applyFont="1" applyBorder="1" applyAlignment="1">
      <alignment horizontal="right"/>
    </xf>
    <xf numFmtId="0" fontId="3" fillId="0" borderId="28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10" fillId="0" borderId="8" xfId="0" applyFont="1" applyBorder="1" applyAlignment="1">
      <alignment/>
    </xf>
    <xf numFmtId="0" fontId="3" fillId="0" borderId="9" xfId="0" applyFont="1" applyBorder="1" applyAlignment="1">
      <alignment horizontal="right"/>
    </xf>
    <xf numFmtId="170" fontId="10" fillId="2" borderId="6" xfId="0" applyNumberFormat="1" applyFont="1" applyFill="1" applyBorder="1" applyAlignment="1" applyProtection="1">
      <alignment horizontal="center"/>
      <protection locked="0"/>
    </xf>
    <xf numFmtId="169" fontId="3" fillId="0" borderId="8" xfId="0" applyNumberFormat="1" applyFont="1" applyBorder="1" applyAlignment="1">
      <alignment horizontal="right"/>
    </xf>
    <xf numFmtId="169" fontId="3" fillId="0" borderId="9" xfId="0" applyNumberFormat="1" applyFont="1" applyBorder="1" applyAlignment="1">
      <alignment horizontal="right"/>
    </xf>
    <xf numFmtId="170" fontId="10" fillId="2" borderId="5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/>
    </xf>
    <xf numFmtId="0" fontId="3" fillId="0" borderId="7" xfId="0" applyFont="1" applyBorder="1" applyAlignment="1">
      <alignment horizontal="right"/>
    </xf>
    <xf numFmtId="170" fontId="10" fillId="2" borderId="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/>
    </xf>
    <xf numFmtId="169" fontId="5" fillId="0" borderId="12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5" fillId="0" borderId="30" xfId="0" applyFont="1" applyBorder="1" applyAlignment="1">
      <alignment horizontal="right"/>
    </xf>
    <xf numFmtId="170" fontId="11" fillId="0" borderId="31" xfId="0" applyNumberFormat="1" applyFont="1" applyBorder="1" applyAlignment="1">
      <alignment horizontal="center"/>
    </xf>
    <xf numFmtId="0" fontId="12" fillId="0" borderId="21" xfId="0" applyFont="1" applyBorder="1" applyAlignment="1">
      <alignment/>
    </xf>
    <xf numFmtId="169" fontId="13" fillId="0" borderId="12" xfId="0" applyNumberFormat="1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0" fillId="0" borderId="10" xfId="0" applyBorder="1" applyAlignment="1">
      <alignment/>
    </xf>
    <xf numFmtId="169" fontId="3" fillId="0" borderId="7" xfId="0" applyNumberFormat="1" applyFont="1" applyBorder="1" applyAlignment="1">
      <alignment horizontal="right"/>
    </xf>
    <xf numFmtId="170" fontId="10" fillId="2" borderId="3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16" fillId="0" borderId="34" xfId="0" applyFont="1" applyBorder="1" applyAlignment="1">
      <alignment horizontal="right"/>
    </xf>
    <xf numFmtId="0" fontId="0" fillId="0" borderId="32" xfId="0" applyBorder="1" applyAlignment="1">
      <alignment/>
    </xf>
    <xf numFmtId="169" fontId="3" fillId="0" borderId="33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14" xfId="0" applyBorder="1" applyAlignment="1">
      <alignment horizontal="center"/>
    </xf>
    <xf numFmtId="169" fontId="3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69" fontId="3" fillId="0" borderId="16" xfId="0" applyNumberFormat="1" applyFont="1" applyBorder="1" applyAlignment="1">
      <alignment horizontal="right"/>
    </xf>
    <xf numFmtId="0" fontId="22" fillId="2" borderId="7" xfId="0" applyFont="1" applyFill="1" applyBorder="1" applyAlignment="1">
      <alignment horizontal="left"/>
    </xf>
    <xf numFmtId="0" fontId="22" fillId="2" borderId="7" xfId="0" applyFont="1" applyFill="1" applyBorder="1" applyAlignment="1">
      <alignment horizontal="left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39" xfId="0" applyFont="1" applyBorder="1" applyAlignment="1">
      <alignment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170" fontId="13" fillId="0" borderId="40" xfId="0" applyNumberFormat="1" applyFont="1" applyFill="1" applyBorder="1" applyAlignment="1" applyProtection="1">
      <alignment horizontal="center"/>
      <protection/>
    </xf>
    <xf numFmtId="170" fontId="13" fillId="0" borderId="23" xfId="0" applyNumberFormat="1" applyFont="1" applyFill="1" applyBorder="1" applyAlignment="1" applyProtection="1">
      <alignment horizontal="center"/>
      <protection/>
    </xf>
    <xf numFmtId="170" fontId="13" fillId="0" borderId="10" xfId="0" applyNumberFormat="1" applyFont="1" applyFill="1" applyBorder="1" applyAlignment="1" applyProtection="1">
      <alignment horizontal="center"/>
      <protection/>
    </xf>
    <xf numFmtId="170" fontId="13" fillId="0" borderId="41" xfId="0" applyNumberFormat="1" applyFont="1" applyFill="1" applyBorder="1" applyAlignment="1" applyProtection="1">
      <alignment horizontal="center"/>
      <protection/>
    </xf>
    <xf numFmtId="169" fontId="5" fillId="0" borderId="10" xfId="0" applyNumberFormat="1" applyFont="1" applyBorder="1" applyAlignment="1" applyProtection="1">
      <alignment horizontal="center" vertical="center"/>
      <protection/>
    </xf>
    <xf numFmtId="169" fontId="5" fillId="0" borderId="4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14" fontId="3" fillId="2" borderId="7" xfId="0" applyNumberFormat="1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49" fontId="3" fillId="2" borderId="7" xfId="0" applyNumberFormat="1" applyFont="1" applyFill="1" applyBorder="1" applyAlignment="1" applyProtection="1">
      <alignment horizontal="left"/>
      <protection locked="0"/>
    </xf>
    <xf numFmtId="172" fontId="3" fillId="2" borderId="7" xfId="0" applyNumberFormat="1" applyFont="1" applyFill="1" applyBorder="1" applyAlignment="1" applyProtection="1">
      <alignment horizontal="left"/>
      <protection locked="0"/>
    </xf>
    <xf numFmtId="170" fontId="11" fillId="0" borderId="3" xfId="0" applyNumberFormat="1" applyFont="1" applyBorder="1" applyAlignment="1" applyProtection="1">
      <alignment horizontal="center"/>
      <protection/>
    </xf>
    <xf numFmtId="170" fontId="11" fillId="0" borderId="41" xfId="0" applyNumberFormat="1" applyFont="1" applyBorder="1" applyAlignment="1" applyProtection="1">
      <alignment horizontal="center"/>
      <protection/>
    </xf>
    <xf numFmtId="170" fontId="11" fillId="0" borderId="12" xfId="0" applyNumberFormat="1" applyFont="1" applyBorder="1" applyAlignment="1" applyProtection="1">
      <alignment horizontal="center"/>
      <protection/>
    </xf>
    <xf numFmtId="170" fontId="11" fillId="0" borderId="42" xfId="0" applyNumberFormat="1" applyFont="1" applyBorder="1" applyAlignment="1" applyProtection="1">
      <alignment horizontal="center"/>
      <protection/>
    </xf>
    <xf numFmtId="169" fontId="5" fillId="0" borderId="32" xfId="0" applyNumberFormat="1" applyFont="1" applyFill="1" applyBorder="1" applyAlignment="1" applyProtection="1">
      <alignment horizontal="right"/>
      <protection/>
    </xf>
    <xf numFmtId="169" fontId="5" fillId="0" borderId="39" xfId="0" applyNumberFormat="1" applyFont="1" applyFill="1" applyBorder="1" applyAlignment="1" applyProtection="1">
      <alignment horizontal="right"/>
      <protection/>
    </xf>
    <xf numFmtId="2" fontId="15" fillId="0" borderId="31" xfId="0" applyNumberFormat="1" applyFont="1" applyBorder="1" applyAlignment="1" applyProtection="1">
      <alignment horizontal="center" vertical="center"/>
      <protection/>
    </xf>
    <xf numFmtId="2" fontId="15" fillId="0" borderId="43" xfId="0" applyNumberFormat="1" applyFont="1" applyBorder="1" applyAlignment="1" applyProtection="1">
      <alignment horizontal="center" vertical="center"/>
      <protection/>
    </xf>
    <xf numFmtId="170" fontId="11" fillId="0" borderId="27" xfId="0" applyNumberFormat="1" applyFont="1" applyBorder="1" applyAlignment="1" applyProtection="1">
      <alignment horizontal="center"/>
      <protection/>
    </xf>
    <xf numFmtId="170" fontId="11" fillId="0" borderId="19" xfId="0" applyNumberFormat="1" applyFont="1" applyBorder="1" applyAlignment="1" applyProtection="1">
      <alignment horizontal="center"/>
      <protection/>
    </xf>
    <xf numFmtId="2" fontId="14" fillId="0" borderId="21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10" fillId="2" borderId="45" xfId="0" applyFont="1" applyFill="1" applyBorder="1" applyAlignment="1" applyProtection="1">
      <alignment horizontal="center"/>
      <protection locked="0"/>
    </xf>
    <xf numFmtId="0" fontId="10" fillId="2" borderId="46" xfId="0" applyFont="1" applyFill="1" applyBorder="1" applyAlignment="1" applyProtection="1">
      <alignment horizontal="center"/>
      <protection locked="0"/>
    </xf>
    <xf numFmtId="170" fontId="11" fillId="0" borderId="2" xfId="0" applyNumberFormat="1" applyFont="1" applyBorder="1" applyAlignment="1" applyProtection="1">
      <alignment horizontal="center" vertical="center"/>
      <protection/>
    </xf>
    <xf numFmtId="170" fontId="11" fillId="0" borderId="3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170" fontId="10" fillId="2" borderId="32" xfId="0" applyNumberFormat="1" applyFont="1" applyFill="1" applyBorder="1" applyAlignment="1" applyProtection="1">
      <alignment horizontal="center"/>
      <protection locked="0"/>
    </xf>
    <xf numFmtId="170" fontId="10" fillId="2" borderId="44" xfId="0" applyNumberFormat="1" applyFont="1" applyFill="1" applyBorder="1" applyAlignment="1" applyProtection="1">
      <alignment horizontal="center"/>
      <protection locked="0"/>
    </xf>
    <xf numFmtId="170" fontId="11" fillId="0" borderId="15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169" fontId="16" fillId="0" borderId="32" xfId="0" applyNumberFormat="1" applyFont="1" applyFill="1" applyBorder="1" applyAlignment="1" applyProtection="1">
      <alignment horizontal="center"/>
      <protection/>
    </xf>
    <xf numFmtId="169" fontId="16" fillId="0" borderId="9" xfId="0" applyNumberFormat="1" applyFont="1" applyFill="1" applyBorder="1" applyAlignment="1" applyProtection="1">
      <alignment horizontal="center"/>
      <protection/>
    </xf>
    <xf numFmtId="2" fontId="10" fillId="2" borderId="21" xfId="0" applyNumberFormat="1" applyFont="1" applyFill="1" applyBorder="1" applyAlignment="1" applyProtection="1">
      <alignment horizontal="center"/>
      <protection locked="0"/>
    </xf>
    <xf numFmtId="2" fontId="10" fillId="2" borderId="42" xfId="0" applyNumberFormat="1" applyFont="1" applyFill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1" fontId="10" fillId="2" borderId="3" xfId="22" applyNumberFormat="1" applyFont="1" applyFill="1" applyBorder="1" applyAlignment="1" applyProtection="1">
      <alignment horizontal="center" vertical="center"/>
      <protection locked="0"/>
    </xf>
    <xf numFmtId="1" fontId="10" fillId="2" borderId="41" xfId="22" applyNumberFormat="1" applyFont="1" applyFill="1" applyBorder="1" applyAlignment="1" applyProtection="1">
      <alignment horizontal="center" vertical="center"/>
      <protection locked="0"/>
    </xf>
    <xf numFmtId="170" fontId="13" fillId="0" borderId="47" xfId="0" applyNumberFormat="1" applyFont="1" applyFill="1" applyBorder="1" applyAlignment="1" applyProtection="1">
      <alignment horizontal="center"/>
      <protection/>
    </xf>
    <xf numFmtId="170" fontId="13" fillId="0" borderId="49" xfId="0" applyNumberFormat="1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shrinkToFit="1"/>
      <protection locked="0"/>
    </xf>
    <xf numFmtId="2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169" fontId="1" fillId="0" borderId="35" xfId="0" applyNumberFormat="1" applyFont="1" applyFill="1" applyBorder="1" applyAlignment="1" applyProtection="1">
      <alignment horizontal="center" vertical="center"/>
      <protection/>
    </xf>
    <xf numFmtId="169" fontId="1" fillId="0" borderId="17" xfId="0" applyNumberFormat="1" applyFont="1" applyFill="1" applyBorder="1" applyAlignment="1" applyProtection="1">
      <alignment horizontal="center" vertical="center"/>
      <protection/>
    </xf>
    <xf numFmtId="169" fontId="1" fillId="0" borderId="36" xfId="0" applyNumberFormat="1" applyFont="1" applyFill="1" applyBorder="1" applyAlignment="1" applyProtection="1">
      <alignment horizontal="center" vertical="center"/>
      <protection/>
    </xf>
    <xf numFmtId="0" fontId="3" fillId="2" borderId="28" xfId="0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2" fontId="10" fillId="2" borderId="3" xfId="0" applyNumberFormat="1" applyFont="1" applyFill="1" applyBorder="1" applyAlignment="1" applyProtection="1">
      <alignment horizontal="center"/>
      <protection locked="0"/>
    </xf>
    <xf numFmtId="2" fontId="10" fillId="2" borderId="50" xfId="0" applyNumberFormat="1" applyFont="1" applyFill="1" applyBorder="1" applyAlignment="1" applyProtection="1">
      <alignment horizontal="center"/>
      <protection locked="0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" fontId="10" fillId="2" borderId="3" xfId="0" applyNumberFormat="1" applyFont="1" applyFill="1" applyBorder="1" applyAlignment="1" applyProtection="1">
      <alignment horizontal="center" vertical="center"/>
      <protection locked="0"/>
    </xf>
    <xf numFmtId="1" fontId="10" fillId="2" borderId="50" xfId="0" applyNumberFormat="1" applyFont="1" applyFill="1" applyBorder="1" applyAlignment="1" applyProtection="1">
      <alignment horizontal="center" vertical="center"/>
      <protection locked="0"/>
    </xf>
    <xf numFmtId="170" fontId="10" fillId="2" borderId="51" xfId="0" applyNumberFormat="1" applyFont="1" applyFill="1" applyBorder="1" applyAlignment="1" applyProtection="1">
      <alignment horizontal="center"/>
      <protection locked="0"/>
    </xf>
    <xf numFmtId="170" fontId="10" fillId="2" borderId="52" xfId="0" applyNumberFormat="1" applyFont="1" applyFill="1" applyBorder="1" applyAlignment="1" applyProtection="1">
      <alignment horizontal="center"/>
      <protection locked="0"/>
    </xf>
    <xf numFmtId="170" fontId="11" fillId="0" borderId="53" xfId="0" applyNumberFormat="1" applyFont="1" applyBorder="1" applyAlignment="1">
      <alignment horizontal="center" vertical="center"/>
    </xf>
    <xf numFmtId="170" fontId="11" fillId="0" borderId="5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9" fontId="16" fillId="0" borderId="32" xfId="0" applyNumberFormat="1" applyFont="1" applyBorder="1" applyAlignment="1">
      <alignment horizontal="center"/>
    </xf>
    <xf numFmtId="169" fontId="16" fillId="0" borderId="39" xfId="0" applyNumberFormat="1" applyFont="1" applyBorder="1" applyAlignment="1">
      <alignment horizontal="center"/>
    </xf>
    <xf numFmtId="169" fontId="1" fillId="0" borderId="35" xfId="0" applyNumberFormat="1" applyFont="1" applyBorder="1" applyAlignment="1">
      <alignment horizontal="center" vertical="center"/>
    </xf>
    <xf numFmtId="169" fontId="1" fillId="0" borderId="17" xfId="0" applyNumberFormat="1" applyFont="1" applyBorder="1" applyAlignment="1">
      <alignment horizontal="center" vertical="center"/>
    </xf>
    <xf numFmtId="169" fontId="1" fillId="0" borderId="55" xfId="0" applyNumberFormat="1" applyFont="1" applyBorder="1" applyAlignment="1">
      <alignment horizontal="center" vertical="center"/>
    </xf>
    <xf numFmtId="169" fontId="5" fillId="0" borderId="56" xfId="0" applyNumberFormat="1" applyFont="1" applyBorder="1" applyAlignment="1">
      <alignment horizontal="right"/>
    </xf>
    <xf numFmtId="169" fontId="5" fillId="0" borderId="57" xfId="0" applyNumberFormat="1" applyFont="1" applyBorder="1" applyAlignment="1">
      <alignment horizontal="right"/>
    </xf>
    <xf numFmtId="2" fontId="15" fillId="0" borderId="31" xfId="0" applyNumberFormat="1" applyFont="1" applyBorder="1" applyAlignment="1">
      <alignment horizontal="center" vertical="center"/>
    </xf>
    <xf numFmtId="2" fontId="15" fillId="0" borderId="43" xfId="0" applyNumberFormat="1" applyFont="1" applyBorder="1" applyAlignment="1">
      <alignment horizontal="center" vertical="center"/>
    </xf>
    <xf numFmtId="170" fontId="11" fillId="0" borderId="56" xfId="0" applyNumberFormat="1" applyFont="1" applyBorder="1" applyAlignment="1">
      <alignment horizontal="center"/>
    </xf>
    <xf numFmtId="170" fontId="11" fillId="0" borderId="58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59" xfId="0" applyNumberFormat="1" applyFont="1" applyBorder="1" applyAlignment="1">
      <alignment horizontal="center" vertical="center"/>
    </xf>
    <xf numFmtId="2" fontId="14" fillId="0" borderId="60" xfId="0" applyNumberFormat="1" applyFont="1" applyBorder="1" applyAlignment="1">
      <alignment horizontal="center" vertical="center"/>
    </xf>
    <xf numFmtId="2" fontId="14" fillId="0" borderId="61" xfId="0" applyNumberFormat="1" applyFont="1" applyBorder="1" applyAlignment="1">
      <alignment horizontal="center" vertical="center"/>
    </xf>
    <xf numFmtId="0" fontId="10" fillId="2" borderId="62" xfId="0" applyFont="1" applyFill="1" applyBorder="1" applyAlignment="1" applyProtection="1">
      <alignment horizontal="center"/>
      <protection locked="0"/>
    </xf>
    <xf numFmtId="170" fontId="11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70" fontId="13" fillId="0" borderId="11" xfId="0" applyNumberFormat="1" applyFont="1" applyFill="1" applyBorder="1" applyAlignment="1" applyProtection="1">
      <alignment horizontal="center"/>
      <protection/>
    </xf>
    <xf numFmtId="170" fontId="13" fillId="0" borderId="42" xfId="0" applyNumberFormat="1" applyFont="1" applyFill="1" applyBorder="1" applyAlignment="1" applyProtection="1">
      <alignment horizontal="center"/>
      <protection/>
    </xf>
    <xf numFmtId="0" fontId="1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2</xdr:row>
      <xdr:rowOff>0</xdr:rowOff>
    </xdr:from>
    <xdr:to>
      <xdr:col>11</xdr:col>
      <xdr:colOff>19050</xdr:colOff>
      <xdr:row>3</xdr:row>
      <xdr:rowOff>28575</xdr:rowOff>
    </xdr:to>
    <xdr:pic>
      <xdr:nvPicPr>
        <xdr:cNvPr id="1" name="Picture 18" descr="MacBookPro:Users:Richie:Library:Caches:TemporaryItems:msoclip:0:clip_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95300"/>
          <a:ext cx="80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7</xdr:row>
      <xdr:rowOff>0</xdr:rowOff>
    </xdr:from>
    <xdr:to>
      <xdr:col>7</xdr:col>
      <xdr:colOff>76200</xdr:colOff>
      <xdr:row>8</xdr:row>
      <xdr:rowOff>28575</xdr:rowOff>
    </xdr:to>
    <xdr:pic>
      <xdr:nvPicPr>
        <xdr:cNvPr id="2" name="Picture 19" descr="MacBookPro:Users:Richie:Library:Caches:TemporaryItems:msoclip:0:clip_image00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73355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2</xdr:row>
      <xdr:rowOff>0</xdr:rowOff>
    </xdr:from>
    <xdr:to>
      <xdr:col>11</xdr:col>
      <xdr:colOff>19050</xdr:colOff>
      <xdr:row>3</xdr:row>
      <xdr:rowOff>28575</xdr:rowOff>
    </xdr:to>
    <xdr:pic>
      <xdr:nvPicPr>
        <xdr:cNvPr id="1" name="Picture 18" descr="MacBookPro:Users:Richie:Library:Caches:TemporaryItems:msoclip:0:clip_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95300"/>
          <a:ext cx="80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7</xdr:row>
      <xdr:rowOff>0</xdr:rowOff>
    </xdr:from>
    <xdr:to>
      <xdr:col>7</xdr:col>
      <xdr:colOff>76200</xdr:colOff>
      <xdr:row>8</xdr:row>
      <xdr:rowOff>28575</xdr:rowOff>
    </xdr:to>
    <xdr:pic>
      <xdr:nvPicPr>
        <xdr:cNvPr id="2" name="Picture 19" descr="MacBookPro:Users:Richie:Library:Caches:TemporaryItems:msoclip:0:clip_image00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73355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ETTCP_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3665 template"/>
      <sheetName val="T85 template"/>
      <sheetName val="T11_27c template"/>
      <sheetName val="T11_27f template"/>
      <sheetName val="T166 template"/>
      <sheetName val="T191 template"/>
      <sheetName val="T209 template"/>
      <sheetName val="T27 template"/>
      <sheetName val="T27_30 template"/>
      <sheetName val="T184 template"/>
      <sheetName val="T85 template (2)"/>
      <sheetName val="T96 template"/>
      <sheetName val="TP33 template"/>
      <sheetName val="TP53 template"/>
      <sheetName val="TP53 form"/>
    </sheetNames>
    <sheetDataSet>
      <sheetData sheetId="0">
        <row r="1">
          <cell r="A1" t="str">
            <v>STANDARD METHOD FOR RANDOM SAMPLING, ASTM D3665</v>
          </cell>
        </row>
        <row r="2">
          <cell r="A2" t="str">
            <v>Date/Time:</v>
          </cell>
          <cell r="E2" t="str">
            <v>Lab/Location:</v>
          </cell>
        </row>
        <row r="3">
          <cell r="A3" t="str">
            <v>Weather:</v>
          </cell>
          <cell r="E3" t="str">
            <v>Date Rec'd #:</v>
          </cell>
          <cell r="H3" t="str">
            <v>Random Sample:</v>
          </cell>
        </row>
        <row r="4">
          <cell r="A4" t="str">
            <v>Project:</v>
          </cell>
          <cell r="E4" t="str">
            <v>Lab Login #:</v>
          </cell>
          <cell r="H4" t="str">
            <v>Lot #:</v>
          </cell>
        </row>
        <row r="5">
          <cell r="A5" t="str">
            <v>Contract #:</v>
          </cell>
          <cell r="E5" t="str">
            <v>Material ID:</v>
          </cell>
          <cell r="H5" t="str">
            <v>Sublot #:</v>
          </cell>
        </row>
        <row r="6">
          <cell r="A6" t="str">
            <v>Contractor:</v>
          </cell>
          <cell r="E6" t="str">
            <v>Material #:</v>
          </cell>
          <cell r="H6" t="str">
            <v>Sample Location:</v>
          </cell>
        </row>
        <row r="7">
          <cell r="A7" t="str">
            <v>Pay Item #:</v>
          </cell>
          <cell r="E7" t="str">
            <v>      Sample #:</v>
          </cell>
          <cell r="H7" t="str">
            <v>Station:</v>
          </cell>
        </row>
        <row r="8">
          <cell r="A8" t="str">
            <v>Source:</v>
          </cell>
          <cell r="E8" t="str">
            <v>Sample Type:</v>
          </cell>
          <cell r="H8" t="str">
            <v>Offset:</v>
          </cell>
        </row>
        <row r="9">
          <cell r="A9" t="str">
            <v>Plant Type:</v>
          </cell>
          <cell r="E9" t="str">
            <v>Sampled By:</v>
          </cell>
        </row>
        <row r="10">
          <cell r="A10" t="str">
            <v>RANDOM NUMBER FROM: Table 1, ASTM D3665</v>
          </cell>
          <cell r="E10" t="str">
            <v>___________</v>
          </cell>
          <cell r="F10" t="str">
            <v>Electronic Number Generator</v>
          </cell>
          <cell r="I10">
            <v>0.767</v>
          </cell>
        </row>
        <row r="11">
          <cell r="A11" t="str">
            <v>Sub Lot #</v>
          </cell>
          <cell r="B11" t="str">
            <v>1st</v>
          </cell>
          <cell r="C11" t="str">
            <v>Designated</v>
          </cell>
          <cell r="D11" t="str">
            <v>2nd</v>
          </cell>
          <cell r="E11" t="str">
            <v>Designated</v>
          </cell>
          <cell r="F11" t="str">
            <v>Random</v>
          </cell>
          <cell r="H11" t="str">
            <v>Sublot</v>
          </cell>
          <cell r="J11" t="str">
            <v>Sampling </v>
          </cell>
        </row>
        <row r="12">
          <cell r="B12" t="str">
            <v>Random #</v>
          </cell>
          <cell r="C12" t="str">
            <v>Table Row</v>
          </cell>
          <cell r="D12" t="str">
            <v> Random #</v>
          </cell>
          <cell r="E12" t="str">
            <v>Table Col.</v>
          </cell>
          <cell r="F12" t="str">
            <v>Number</v>
          </cell>
          <cell r="H12" t="str">
            <v>Size</v>
          </cell>
          <cell r="J12" t="str">
            <v>Location</v>
          </cell>
        </row>
        <row r="13">
          <cell r="C13" t="str">
            <v>(1st &amp; 2nd</v>
          </cell>
          <cell r="E13" t="str">
            <v>(1st </v>
          </cell>
          <cell r="F13" t="str">
            <v>For</v>
          </cell>
          <cell r="J13" t="str">
            <v>(Station,</v>
          </cell>
        </row>
        <row r="14">
          <cell r="C14" t="str">
            <v>digits of</v>
          </cell>
          <cell r="E14" t="str">
            <v>digits of</v>
          </cell>
          <cell r="F14" t="str">
            <v>Sampling</v>
          </cell>
          <cell r="J14" t="str">
            <v>Time,</v>
          </cell>
        </row>
        <row r="15">
          <cell r="C15" t="str">
            <v>1st Rand #)</v>
          </cell>
          <cell r="E15" t="str">
            <v>2nd Rand #)</v>
          </cell>
          <cell r="F15" t="str">
            <v>Location</v>
          </cell>
          <cell r="J15" t="str">
            <v>or other)</v>
          </cell>
        </row>
        <row r="16">
          <cell r="G16" t="str">
            <v>X</v>
          </cell>
          <cell r="I16" t="str">
            <v>=</v>
          </cell>
          <cell r="J16" t="str">
            <v> </v>
          </cell>
        </row>
        <row r="17">
          <cell r="G17" t="str">
            <v>X</v>
          </cell>
          <cell r="I17" t="str">
            <v>=</v>
          </cell>
          <cell r="J17" t="str">
            <v> </v>
          </cell>
        </row>
        <row r="18">
          <cell r="G18" t="str">
            <v>X</v>
          </cell>
          <cell r="I18" t="str">
            <v>=</v>
          </cell>
          <cell r="J18" t="str">
            <v> </v>
          </cell>
        </row>
        <row r="19">
          <cell r="G19" t="str">
            <v>X</v>
          </cell>
          <cell r="I19" t="str">
            <v>=</v>
          </cell>
          <cell r="J19" t="str">
            <v> </v>
          </cell>
        </row>
        <row r="20">
          <cell r="G20" t="str">
            <v>X</v>
          </cell>
          <cell r="I20" t="str">
            <v>=</v>
          </cell>
          <cell r="J20" t="str">
            <v> </v>
          </cell>
        </row>
        <row r="21">
          <cell r="G21" t="str">
            <v>X</v>
          </cell>
          <cell r="I21" t="str">
            <v>=</v>
          </cell>
          <cell r="J21" t="str">
            <v> </v>
          </cell>
        </row>
        <row r="22">
          <cell r="G22" t="str">
            <v>X</v>
          </cell>
          <cell r="I22" t="str">
            <v>=</v>
          </cell>
          <cell r="J22" t="str">
            <v> </v>
          </cell>
        </row>
        <row r="23">
          <cell r="G23" t="str">
            <v>X</v>
          </cell>
          <cell r="I23" t="str">
            <v>=</v>
          </cell>
          <cell r="J23" t="str">
            <v> </v>
          </cell>
        </row>
        <row r="24">
          <cell r="G24" t="str">
            <v>X</v>
          </cell>
          <cell r="I24" t="str">
            <v>=</v>
          </cell>
          <cell r="J24" t="str">
            <v> </v>
          </cell>
        </row>
        <row r="25">
          <cell r="G25" t="str">
            <v>X</v>
          </cell>
          <cell r="I25" t="str">
            <v>=</v>
          </cell>
          <cell r="J25" t="str">
            <v> </v>
          </cell>
        </row>
        <row r="26">
          <cell r="G26" t="str">
            <v>X</v>
          </cell>
          <cell r="I26" t="str">
            <v>=</v>
          </cell>
          <cell r="J26" t="str">
            <v> </v>
          </cell>
        </row>
        <row r="27">
          <cell r="G27" t="str">
            <v>X</v>
          </cell>
          <cell r="I27" t="str">
            <v>=</v>
          </cell>
          <cell r="J27" t="str">
            <v> </v>
          </cell>
        </row>
        <row r="28">
          <cell r="G28" t="str">
            <v>X</v>
          </cell>
          <cell r="I28" t="str">
            <v>=</v>
          </cell>
          <cell r="J28" t="str">
            <v> </v>
          </cell>
        </row>
        <row r="29">
          <cell r="G29" t="str">
            <v>X</v>
          </cell>
          <cell r="I29" t="str">
            <v>=</v>
          </cell>
          <cell r="J29" t="str">
            <v> </v>
          </cell>
        </row>
        <row r="30">
          <cell r="G30" t="str">
            <v>X</v>
          </cell>
          <cell r="I30" t="str">
            <v>=</v>
          </cell>
          <cell r="J30" t="str">
            <v> </v>
          </cell>
        </row>
        <row r="31">
          <cell r="G31" t="str">
            <v>X</v>
          </cell>
          <cell r="I31" t="str">
            <v>=</v>
          </cell>
          <cell r="J31" t="str">
            <v> </v>
          </cell>
        </row>
        <row r="32">
          <cell r="G32" t="str">
            <v>X</v>
          </cell>
          <cell r="I32" t="str">
            <v>=</v>
          </cell>
          <cell r="J32" t="str">
            <v> </v>
          </cell>
        </row>
        <row r="33">
          <cell r="G33" t="str">
            <v>X</v>
          </cell>
          <cell r="I33" t="str">
            <v>=</v>
          </cell>
          <cell r="J33" t="str">
            <v> </v>
          </cell>
        </row>
        <row r="34">
          <cell r="G34" t="str">
            <v>X</v>
          </cell>
          <cell r="I34" t="str">
            <v>=</v>
          </cell>
          <cell r="J34" t="str">
            <v> </v>
          </cell>
        </row>
        <row r="35">
          <cell r="G35" t="str">
            <v>X</v>
          </cell>
          <cell r="I35" t="str">
            <v>=</v>
          </cell>
          <cell r="J35" t="str">
            <v> </v>
          </cell>
        </row>
        <row r="36">
          <cell r="A36" t="str">
            <v>Comments: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80"/>
  <sheetViews>
    <sheetView showGridLines="0" tabSelected="1" zoomScaleSheetLayoutView="75" workbookViewId="0" topLeftCell="B1">
      <selection activeCell="M32" sqref="M32"/>
    </sheetView>
  </sheetViews>
  <sheetFormatPr defaultColWidth="9.140625" defaultRowHeight="12.75"/>
  <cols>
    <col min="1" max="1" width="13.28125" style="15" customWidth="1"/>
    <col min="2" max="2" width="11.421875" style="15" customWidth="1"/>
    <col min="3" max="3" width="12.28125" style="15" customWidth="1"/>
    <col min="4" max="4" width="12.140625" style="15" customWidth="1"/>
    <col min="5" max="5" width="12.8515625" style="15" customWidth="1"/>
    <col min="6" max="6" width="13.00390625" style="15" customWidth="1"/>
    <col min="7" max="7" width="14.140625" style="15" customWidth="1"/>
    <col min="8" max="8" width="10.421875" style="15" customWidth="1"/>
    <col min="9" max="9" width="8.8515625" style="15" customWidth="1"/>
    <col min="10" max="10" width="4.7109375" style="15" customWidth="1"/>
    <col min="11" max="11" width="10.421875" style="14" customWidth="1"/>
    <col min="12" max="12" width="7.00390625" style="15" customWidth="1"/>
    <col min="13" max="16384" width="9.140625" style="15" customWidth="1"/>
  </cols>
  <sheetData>
    <row r="1" spans="1:10" ht="19.5" customHeight="1">
      <c r="A1" s="11" t="s">
        <v>32</v>
      </c>
      <c r="B1" s="12"/>
      <c r="C1" s="12"/>
      <c r="D1" s="13"/>
      <c r="E1" s="13"/>
      <c r="F1" s="13"/>
      <c r="G1" s="12"/>
      <c r="H1" s="13"/>
      <c r="I1" s="13"/>
      <c r="J1" s="12"/>
    </row>
    <row r="2" spans="1:11" s="17" customFormat="1" ht="19.5" customHeight="1">
      <c r="A2" s="100" t="s">
        <v>74</v>
      </c>
      <c r="B2" s="236"/>
      <c r="C2" s="237"/>
      <c r="D2" s="18"/>
      <c r="E2" s="101" t="s">
        <v>75</v>
      </c>
      <c r="F2" s="243"/>
      <c r="G2" s="243"/>
      <c r="H2" s="243"/>
      <c r="I2" s="243"/>
      <c r="J2" s="243"/>
      <c r="K2" s="16"/>
    </row>
    <row r="3" spans="1:22" s="21" customFormat="1" ht="19.5" customHeight="1">
      <c r="A3" s="101" t="s">
        <v>76</v>
      </c>
      <c r="B3" s="236"/>
      <c r="C3" s="237"/>
      <c r="D3" s="102"/>
      <c r="E3" s="103" t="s">
        <v>77</v>
      </c>
      <c r="F3" s="116"/>
      <c r="G3" s="104"/>
      <c r="H3" s="103" t="s">
        <v>78</v>
      </c>
      <c r="I3" s="105"/>
      <c r="J3" s="106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21" customFormat="1" ht="19.5" customHeight="1">
      <c r="A4" s="100" t="s">
        <v>79</v>
      </c>
      <c r="B4" s="236"/>
      <c r="C4" s="237"/>
      <c r="D4" s="102"/>
      <c r="E4" s="101" t="s">
        <v>80</v>
      </c>
      <c r="F4" s="116"/>
      <c r="G4" s="104"/>
      <c r="H4" s="103" t="s">
        <v>81</v>
      </c>
      <c r="I4" s="235"/>
      <c r="J4" s="235"/>
      <c r="K4" s="19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1" customFormat="1" ht="19.5" customHeight="1">
      <c r="A5" s="103" t="s">
        <v>82</v>
      </c>
      <c r="B5" s="236"/>
      <c r="C5" s="237"/>
      <c r="D5" s="102"/>
      <c r="E5" s="103" t="s">
        <v>83</v>
      </c>
      <c r="F5" s="116"/>
      <c r="G5" s="104"/>
      <c r="H5" s="103" t="s">
        <v>84</v>
      </c>
      <c r="I5" s="235"/>
      <c r="J5" s="235"/>
      <c r="K5" s="19"/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1" customFormat="1" ht="19.5" customHeight="1">
      <c r="A6" s="103" t="s">
        <v>85</v>
      </c>
      <c r="B6" s="236"/>
      <c r="C6" s="237"/>
      <c r="D6" s="102"/>
      <c r="E6" s="103" t="s">
        <v>86</v>
      </c>
      <c r="F6" s="116"/>
      <c r="G6" s="104"/>
      <c r="H6" s="103" t="s">
        <v>87</v>
      </c>
      <c r="I6" s="235"/>
      <c r="J6" s="235"/>
      <c r="K6" s="19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1" customFormat="1" ht="19.5" customHeight="1">
      <c r="A7" s="103" t="s">
        <v>88</v>
      </c>
      <c r="B7" s="236"/>
      <c r="C7" s="237"/>
      <c r="D7" s="102"/>
      <c r="E7" s="103" t="s">
        <v>89</v>
      </c>
      <c r="F7" s="116"/>
      <c r="G7" s="104"/>
      <c r="H7" s="103" t="s">
        <v>90</v>
      </c>
      <c r="I7" s="235"/>
      <c r="J7" s="235"/>
      <c r="K7" s="19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1" customFormat="1" ht="19.5" customHeight="1">
      <c r="A8" s="103" t="s">
        <v>91</v>
      </c>
      <c r="B8" s="236"/>
      <c r="C8" s="237"/>
      <c r="D8" s="102"/>
      <c r="E8" s="103" t="s">
        <v>92</v>
      </c>
      <c r="F8" s="105"/>
      <c r="G8" s="104"/>
      <c r="H8" s="103" t="s">
        <v>93</v>
      </c>
      <c r="I8" s="235"/>
      <c r="J8" s="235"/>
      <c r="K8" s="14"/>
      <c r="L8" s="15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12" s="23" customFormat="1" ht="19.5" customHeight="1" thickBot="1">
      <c r="A9" s="107" t="s">
        <v>94</v>
      </c>
      <c r="B9" s="241"/>
      <c r="C9" s="242"/>
      <c r="D9" s="108"/>
      <c r="E9" s="107" t="s">
        <v>25</v>
      </c>
      <c r="F9" s="244"/>
      <c r="G9" s="242"/>
      <c r="H9" s="109"/>
      <c r="I9" s="110"/>
      <c r="J9" s="111"/>
      <c r="K9" s="14"/>
      <c r="L9" s="15"/>
    </row>
    <row r="10" spans="1:11" ht="19.5" customHeight="1" thickBot="1">
      <c r="A10" s="170" t="s">
        <v>30</v>
      </c>
      <c r="B10" s="171"/>
      <c r="C10" s="172"/>
      <c r="D10" s="238" t="s">
        <v>35</v>
      </c>
      <c r="E10" s="239"/>
      <c r="F10" s="239"/>
      <c r="G10" s="239"/>
      <c r="H10" s="239"/>
      <c r="I10" s="239"/>
      <c r="J10" s="240"/>
      <c r="K10" s="24"/>
    </row>
    <row r="11" spans="1:11" ht="19.5" customHeight="1">
      <c r="A11" s="25"/>
      <c r="B11" s="26" t="s">
        <v>37</v>
      </c>
      <c r="C11" s="10"/>
      <c r="D11" s="27"/>
      <c r="E11" s="28" t="s">
        <v>95</v>
      </c>
      <c r="F11" s="8" t="s">
        <v>57</v>
      </c>
      <c r="G11" s="203" t="s">
        <v>96</v>
      </c>
      <c r="H11" s="204"/>
      <c r="I11" s="207">
        <f>IF(ISNUMBER(F16),(F12-F16),(""))</f>
      </c>
      <c r="J11" s="208"/>
      <c r="K11" s="15"/>
    </row>
    <row r="12" spans="1:10" ht="19.5" customHeight="1">
      <c r="A12" s="29"/>
      <c r="B12" s="30" t="s">
        <v>39</v>
      </c>
      <c r="C12" s="1"/>
      <c r="D12" s="31"/>
      <c r="E12" s="32" t="s">
        <v>97</v>
      </c>
      <c r="F12" s="215">
        <f>IF(ISNUMBER(F11),(F11)/(1+(0.01*C14)),(""))</f>
      </c>
      <c r="G12" s="33"/>
      <c r="H12" s="34" t="s">
        <v>28</v>
      </c>
      <c r="I12" s="226" t="s">
        <v>57</v>
      </c>
      <c r="J12" s="227"/>
    </row>
    <row r="13" spans="1:10" ht="19.5" customHeight="1">
      <c r="A13" s="120"/>
      <c r="B13" s="117" t="s">
        <v>98</v>
      </c>
      <c r="C13" s="118">
        <f>IF(ISNUMBER(C12),C11-C12,(""))</f>
      </c>
      <c r="D13" s="217" t="s">
        <v>99</v>
      </c>
      <c r="E13" s="218"/>
      <c r="F13" s="216"/>
      <c r="G13" s="124"/>
      <c r="H13" s="125" t="s">
        <v>100</v>
      </c>
      <c r="I13" s="209">
        <f>IF(ISNUMBER(I11),(((I11/F11)*100)-I12),(""))</f>
      </c>
      <c r="J13" s="210"/>
    </row>
    <row r="14" spans="1:10" ht="19.5" customHeight="1">
      <c r="A14" s="121"/>
      <c r="B14" s="119" t="s">
        <v>101</v>
      </c>
      <c r="C14" s="205">
        <f>IF(ISNUMBER(C13),((C13/C11)*100),(""))</f>
      </c>
      <c r="D14" s="35"/>
      <c r="E14" s="36" t="s">
        <v>102</v>
      </c>
      <c r="F14" s="3" t="s">
        <v>57</v>
      </c>
      <c r="G14" s="224" t="s">
        <v>103</v>
      </c>
      <c r="H14" s="225"/>
      <c r="I14" s="211"/>
      <c r="J14" s="212"/>
    </row>
    <row r="15" spans="1:10" ht="19.5" customHeight="1" thickBot="1">
      <c r="A15" s="37"/>
      <c r="B15" s="126" t="s">
        <v>41</v>
      </c>
      <c r="C15" s="206"/>
      <c r="D15" s="35"/>
      <c r="E15" s="36" t="s">
        <v>104</v>
      </c>
      <c r="F15" s="3" t="s">
        <v>57</v>
      </c>
      <c r="G15" s="122"/>
      <c r="H15" s="123" t="s">
        <v>105</v>
      </c>
      <c r="I15" s="219" t="s">
        <v>57</v>
      </c>
      <c r="J15" s="220"/>
    </row>
    <row r="16" spans="1:10" ht="19.5" customHeight="1">
      <c r="A16" s="228" t="s">
        <v>106</v>
      </c>
      <c r="B16" s="229"/>
      <c r="C16" s="230"/>
      <c r="D16" s="31"/>
      <c r="E16" s="32" t="s">
        <v>107</v>
      </c>
      <c r="F16" s="216">
        <f>IF(ISNUMBER(F14),(F14-F15),"")</f>
      </c>
      <c r="G16" s="38"/>
      <c r="H16" s="39" t="s">
        <v>108</v>
      </c>
      <c r="I16" s="231" t="s">
        <v>57</v>
      </c>
      <c r="J16" s="232"/>
    </row>
    <row r="17" spans="1:10" ht="19.5" customHeight="1" thickBot="1">
      <c r="A17" s="40"/>
      <c r="B17" s="41" t="s">
        <v>33</v>
      </c>
      <c r="C17" s="115"/>
      <c r="D17" s="222" t="s">
        <v>109</v>
      </c>
      <c r="E17" s="223"/>
      <c r="F17" s="221"/>
      <c r="G17" s="42"/>
      <c r="H17" s="43" t="s">
        <v>23</v>
      </c>
      <c r="I17" s="213" t="s">
        <v>57</v>
      </c>
      <c r="J17" s="214"/>
    </row>
    <row r="18" spans="1:11" ht="19.5" customHeight="1" thickBo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5"/>
    </row>
    <row r="19" spans="1:11" ht="19.5" customHeight="1" thickBot="1">
      <c r="A19" s="179" t="s">
        <v>0</v>
      </c>
      <c r="B19" s="180"/>
      <c r="C19" s="180"/>
      <c r="D19" s="180"/>
      <c r="E19" s="180"/>
      <c r="F19" s="180"/>
      <c r="G19" s="180"/>
      <c r="H19" s="180"/>
      <c r="I19" s="180"/>
      <c r="J19" s="181"/>
      <c r="K19" s="45"/>
    </row>
    <row r="20" spans="1:11" ht="19.5" customHeight="1">
      <c r="A20" s="175" t="s">
        <v>54</v>
      </c>
      <c r="B20" s="176"/>
      <c r="C20" s="127" t="s">
        <v>55</v>
      </c>
      <c r="D20" s="94" t="s">
        <v>2</v>
      </c>
      <c r="E20" s="95" t="s">
        <v>3</v>
      </c>
      <c r="F20" s="50"/>
      <c r="G20" s="96" t="s">
        <v>4</v>
      </c>
      <c r="H20" s="97" t="s">
        <v>5</v>
      </c>
      <c r="I20" s="98"/>
      <c r="J20" s="99"/>
      <c r="K20" s="46"/>
    </row>
    <row r="21" spans="1:12" ht="19.5" customHeight="1" thickBot="1">
      <c r="A21" s="177"/>
      <c r="B21" s="178"/>
      <c r="C21" s="128" t="s">
        <v>6</v>
      </c>
      <c r="D21" s="48" t="s">
        <v>6</v>
      </c>
      <c r="E21" s="49" t="s">
        <v>7</v>
      </c>
      <c r="F21" s="50"/>
      <c r="G21" s="51" t="s">
        <v>8</v>
      </c>
      <c r="H21" s="52" t="s">
        <v>9</v>
      </c>
      <c r="I21" s="53" t="s">
        <v>10</v>
      </c>
      <c r="J21" s="54"/>
      <c r="K21" s="55"/>
      <c r="L21" s="56"/>
    </row>
    <row r="22" spans="1:12" ht="19.5" customHeight="1">
      <c r="A22" s="173" t="s">
        <v>42</v>
      </c>
      <c r="B22" s="174"/>
      <c r="C22" s="2"/>
      <c r="D22" s="4">
        <f>IF(C22&gt;0,100*(C22/$F$16),(""))</f>
      </c>
      <c r="E22" s="233">
        <f>IF(ISNUMBER(D22),(100-D22),(""))</f>
      </c>
      <c r="F22" s="234"/>
      <c r="G22" s="5"/>
      <c r="H22" s="6"/>
      <c r="I22" s="199" t="str">
        <f aca="true" t="shared" si="0" ref="I22:I33">IF(G22&gt;0,G22-E22,(" "))</f>
        <v> </v>
      </c>
      <c r="J22" s="200"/>
      <c r="K22" s="55"/>
      <c r="L22" s="56"/>
    </row>
    <row r="23" spans="1:12" ht="19.5" customHeight="1">
      <c r="A23" s="173" t="s">
        <v>43</v>
      </c>
      <c r="B23" s="174"/>
      <c r="C23" s="2"/>
      <c r="D23" s="4">
        <f aca="true" t="shared" si="1" ref="D23:D34">IF(C23&gt;0,100*(C23/$F$16),(""))</f>
      </c>
      <c r="E23" s="188">
        <f>IF(ISNUMBER(D23),(100-D23),(""))</f>
      </c>
      <c r="F23" s="189"/>
      <c r="G23" s="5"/>
      <c r="H23" s="6"/>
      <c r="I23" s="199" t="str">
        <f t="shared" si="0"/>
        <v> </v>
      </c>
      <c r="J23" s="200"/>
      <c r="K23" s="55"/>
      <c r="L23" s="56"/>
    </row>
    <row r="24" spans="1:12" ht="19.5" customHeight="1">
      <c r="A24" s="173" t="s">
        <v>44</v>
      </c>
      <c r="B24" s="174"/>
      <c r="C24" s="2"/>
      <c r="D24" s="4">
        <f t="shared" si="1"/>
      </c>
      <c r="E24" s="188">
        <f>IF(ISNUMBER(D24),(100-D24),(""))</f>
      </c>
      <c r="F24" s="189"/>
      <c r="G24" s="5"/>
      <c r="H24" s="6"/>
      <c r="I24" s="199" t="str">
        <f t="shared" si="0"/>
        <v> </v>
      </c>
      <c r="J24" s="200"/>
      <c r="K24" s="55"/>
      <c r="L24" s="56"/>
    </row>
    <row r="25" spans="1:12" ht="19.5" customHeight="1">
      <c r="A25" s="173" t="s">
        <v>45</v>
      </c>
      <c r="B25" s="174"/>
      <c r="C25" s="2"/>
      <c r="D25" s="4">
        <f t="shared" si="1"/>
      </c>
      <c r="E25" s="188">
        <f>IF(ISNUMBER(D25),(100-D25),(""))</f>
      </c>
      <c r="F25" s="189"/>
      <c r="G25" s="5"/>
      <c r="H25" s="6"/>
      <c r="I25" s="199" t="str">
        <f t="shared" si="0"/>
        <v> </v>
      </c>
      <c r="J25" s="200"/>
      <c r="K25" s="55"/>
      <c r="L25" s="56"/>
    </row>
    <row r="26" spans="1:12" ht="19.5" customHeight="1">
      <c r="A26" s="173" t="s">
        <v>46</v>
      </c>
      <c r="B26" s="174"/>
      <c r="C26" s="2"/>
      <c r="D26" s="4">
        <f t="shared" si="1"/>
      </c>
      <c r="E26" s="188">
        <f>IF(ISNUMBER(D26),(100-D26),(""))</f>
      </c>
      <c r="F26" s="189"/>
      <c r="G26" s="5"/>
      <c r="H26" s="6"/>
      <c r="I26" s="199" t="str">
        <f t="shared" si="0"/>
        <v> </v>
      </c>
      <c r="J26" s="200"/>
      <c r="K26" s="55"/>
      <c r="L26" s="56"/>
    </row>
    <row r="27" spans="1:12" ht="19.5" customHeight="1">
      <c r="A27" s="173" t="s">
        <v>47</v>
      </c>
      <c r="B27" s="174"/>
      <c r="C27" s="2"/>
      <c r="D27" s="4">
        <f t="shared" si="1"/>
      </c>
      <c r="E27" s="188">
        <f aca="true" t="shared" si="2" ref="E27:E32">IF(ISNUMBER(D27),(100-D27),(""))</f>
      </c>
      <c r="F27" s="189"/>
      <c r="G27" s="5"/>
      <c r="H27" s="6"/>
      <c r="I27" s="199" t="str">
        <f t="shared" si="0"/>
        <v> </v>
      </c>
      <c r="J27" s="200"/>
      <c r="K27" s="55"/>
      <c r="L27" s="56"/>
    </row>
    <row r="28" spans="1:12" ht="19.5" customHeight="1">
      <c r="A28" s="173" t="s">
        <v>48</v>
      </c>
      <c r="B28" s="174"/>
      <c r="C28" s="2"/>
      <c r="D28" s="4">
        <f t="shared" si="1"/>
      </c>
      <c r="E28" s="188">
        <f t="shared" si="2"/>
      </c>
      <c r="F28" s="189"/>
      <c r="G28" s="5"/>
      <c r="H28" s="6"/>
      <c r="I28" s="199" t="str">
        <f t="shared" si="0"/>
        <v> </v>
      </c>
      <c r="J28" s="200"/>
      <c r="K28" s="55"/>
      <c r="L28" s="56"/>
    </row>
    <row r="29" spans="1:12" ht="19.5" customHeight="1">
      <c r="A29" s="173" t="s">
        <v>49</v>
      </c>
      <c r="B29" s="174"/>
      <c r="C29" s="2"/>
      <c r="D29" s="4">
        <f t="shared" si="1"/>
      </c>
      <c r="E29" s="188">
        <f t="shared" si="2"/>
      </c>
      <c r="F29" s="189"/>
      <c r="G29" s="5"/>
      <c r="H29" s="6"/>
      <c r="I29" s="199" t="str">
        <f t="shared" si="0"/>
        <v> </v>
      </c>
      <c r="J29" s="200"/>
      <c r="K29" s="55"/>
      <c r="L29" s="56"/>
    </row>
    <row r="30" spans="1:12" ht="19.5" customHeight="1">
      <c r="A30" s="173" t="s">
        <v>50</v>
      </c>
      <c r="B30" s="174"/>
      <c r="C30" s="2"/>
      <c r="D30" s="4">
        <f t="shared" si="1"/>
      </c>
      <c r="E30" s="188">
        <f t="shared" si="2"/>
      </c>
      <c r="F30" s="189"/>
      <c r="G30" s="5"/>
      <c r="H30" s="6"/>
      <c r="I30" s="199" t="str">
        <f t="shared" si="0"/>
        <v> </v>
      </c>
      <c r="J30" s="200"/>
      <c r="K30" s="55"/>
      <c r="L30" s="56"/>
    </row>
    <row r="31" spans="1:12" ht="19.5" customHeight="1">
      <c r="A31" s="173" t="s">
        <v>51</v>
      </c>
      <c r="B31" s="174"/>
      <c r="C31" s="2"/>
      <c r="D31" s="4">
        <f t="shared" si="1"/>
      </c>
      <c r="E31" s="188">
        <f t="shared" si="2"/>
      </c>
      <c r="F31" s="189"/>
      <c r="G31" s="5"/>
      <c r="H31" s="6"/>
      <c r="I31" s="199" t="str">
        <f t="shared" si="0"/>
        <v> </v>
      </c>
      <c r="J31" s="200"/>
      <c r="K31" s="55"/>
      <c r="L31" s="56"/>
    </row>
    <row r="32" spans="1:12" ht="19.5" customHeight="1">
      <c r="A32" s="173" t="s">
        <v>52</v>
      </c>
      <c r="B32" s="174"/>
      <c r="C32" s="2"/>
      <c r="D32" s="4">
        <f t="shared" si="1"/>
      </c>
      <c r="E32" s="188">
        <f t="shared" si="2"/>
      </c>
      <c r="F32" s="189"/>
      <c r="G32" s="5"/>
      <c r="H32" s="6"/>
      <c r="I32" s="199" t="str">
        <f t="shared" si="0"/>
        <v> </v>
      </c>
      <c r="J32" s="200"/>
      <c r="K32" s="55"/>
      <c r="L32" s="56"/>
    </row>
    <row r="33" spans="1:11" ht="19.5" customHeight="1" thickBot="1">
      <c r="A33" s="173" t="s">
        <v>53</v>
      </c>
      <c r="B33" s="174"/>
      <c r="C33" s="2"/>
      <c r="D33" s="4">
        <f t="shared" si="1"/>
      </c>
      <c r="E33" s="188">
        <f>IF(ISNUMBER(D33),(100-D33),(""))</f>
      </c>
      <c r="F33" s="189"/>
      <c r="G33" s="7"/>
      <c r="H33" s="2"/>
      <c r="I33" s="199" t="str">
        <f t="shared" si="0"/>
        <v> </v>
      </c>
      <c r="J33" s="200"/>
      <c r="K33" s="45"/>
    </row>
    <row r="34" spans="1:11" ht="19.5" customHeight="1">
      <c r="A34" s="190" t="s">
        <v>11</v>
      </c>
      <c r="B34" s="191"/>
      <c r="C34" s="8"/>
      <c r="D34" s="4">
        <f t="shared" si="1"/>
      </c>
      <c r="E34" s="186"/>
      <c r="F34" s="187"/>
      <c r="G34" s="112"/>
      <c r="H34" s="113"/>
      <c r="I34" s="201"/>
      <c r="J34" s="202"/>
      <c r="K34" s="15"/>
    </row>
    <row r="35" spans="1:11" ht="19.5" customHeight="1">
      <c r="A35" s="192" t="s">
        <v>12</v>
      </c>
      <c r="B35" s="193"/>
      <c r="C35" s="4">
        <f>IF(ISNUMBER(C34),((C34-C33)+(C33-C32)+(C32-C31)+(C31-C30)+(C30-C29)+(C29-C28)+(C28-C27)+(C27-C26)+(C26-C25)+(C25-C24)+(C24-C23)+(C23-C22)+(C22)),(""))</f>
      </c>
      <c r="D35" s="57" t="str">
        <f>IF(ISTEXT(C35),(" "),IF(C35&gt;F16+(F16*0.003),"Sum of weights TOLERANCE ERROR",IF(C35&lt;F16-(F16*0.003),"Sum of weights TOLERANCE ERROR",(" "))))</f>
        <v> </v>
      </c>
      <c r="E35" s="58"/>
      <c r="F35" s="58"/>
      <c r="G35" s="59"/>
      <c r="H35" s="59"/>
      <c r="I35" s="59"/>
      <c r="J35" s="60"/>
      <c r="K35" s="15"/>
    </row>
    <row r="36" spans="1:11" ht="19.5" customHeight="1" thickBot="1">
      <c r="A36" s="61"/>
      <c r="B36" s="62"/>
      <c r="C36" s="63"/>
      <c r="D36" s="64"/>
      <c r="E36" s="65"/>
      <c r="F36" s="65"/>
      <c r="G36" s="66"/>
      <c r="H36" s="66"/>
      <c r="I36" s="66"/>
      <c r="J36" s="67"/>
      <c r="K36" s="15"/>
    </row>
    <row r="37" spans="1:11" ht="19.5" customHeight="1">
      <c r="A37" s="68" t="s">
        <v>13</v>
      </c>
      <c r="B37" s="182"/>
      <c r="C37" s="183"/>
      <c r="D37" s="183"/>
      <c r="E37" s="183"/>
      <c r="F37" s="183"/>
      <c r="G37" s="183"/>
      <c r="H37" s="183"/>
      <c r="I37" s="183"/>
      <c r="J37" s="183"/>
      <c r="K37" s="15"/>
    </row>
    <row r="38" spans="1:11" s="71" customFormat="1" ht="19.5" customHeight="1">
      <c r="A38" s="69"/>
      <c r="B38" s="184"/>
      <c r="C38" s="184"/>
      <c r="D38" s="184"/>
      <c r="E38" s="184"/>
      <c r="F38" s="184"/>
      <c r="G38" s="184"/>
      <c r="H38" s="184"/>
      <c r="I38" s="184"/>
      <c r="J38" s="184"/>
      <c r="K38" s="70"/>
    </row>
    <row r="39" spans="1:10" ht="19.5" customHeight="1">
      <c r="A39" s="72"/>
      <c r="B39" s="185"/>
      <c r="C39" s="185"/>
      <c r="D39" s="185"/>
      <c r="E39" s="185"/>
      <c r="F39" s="185"/>
      <c r="G39" s="185"/>
      <c r="H39" s="185"/>
      <c r="I39" s="185"/>
      <c r="J39" s="185"/>
    </row>
    <row r="40" spans="1:10" ht="19.5" customHeight="1">
      <c r="A40" s="73" t="s">
        <v>14</v>
      </c>
      <c r="B40" s="198"/>
      <c r="C40" s="195"/>
      <c r="D40" s="195"/>
      <c r="E40" s="195"/>
      <c r="F40" s="73" t="s">
        <v>15</v>
      </c>
      <c r="G40" s="196"/>
      <c r="H40" s="195"/>
      <c r="I40" s="195"/>
      <c r="J40" s="195"/>
    </row>
    <row r="41" spans="1:10" ht="19.5" customHeight="1">
      <c r="A41" s="73" t="s">
        <v>16</v>
      </c>
      <c r="B41" s="198"/>
      <c r="C41" s="195"/>
      <c r="D41" s="195"/>
      <c r="E41" s="195"/>
      <c r="F41" s="73" t="s">
        <v>16</v>
      </c>
      <c r="G41" s="197"/>
      <c r="H41" s="195"/>
      <c r="I41" s="195"/>
      <c r="J41" s="195"/>
    </row>
    <row r="42" spans="1:10" ht="19.5" customHeight="1">
      <c r="A42" s="26" t="s">
        <v>17</v>
      </c>
      <c r="B42" s="194"/>
      <c r="C42" s="195"/>
      <c r="D42" s="195"/>
      <c r="E42" s="195"/>
      <c r="F42" s="73" t="s">
        <v>17</v>
      </c>
      <c r="G42" s="194"/>
      <c r="H42" s="195"/>
      <c r="I42" s="195"/>
      <c r="J42" s="195"/>
    </row>
    <row r="43" spans="1:11" s="81" customFormat="1" ht="19.5" customHeight="1">
      <c r="A43" s="74"/>
      <c r="B43" s="75"/>
      <c r="C43" s="22" t="s">
        <v>18</v>
      </c>
      <c r="D43" s="76"/>
      <c r="E43" s="77"/>
      <c r="F43" s="75"/>
      <c r="G43" s="78" t="s">
        <v>27</v>
      </c>
      <c r="H43" s="76"/>
      <c r="I43" s="79"/>
      <c r="J43" s="80"/>
      <c r="K43" s="75"/>
    </row>
    <row r="44" spans="1:11" ht="19.5" customHeight="1">
      <c r="A44" s="82"/>
      <c r="B44" s="83"/>
      <c r="C44" s="83"/>
      <c r="D44" s="83"/>
      <c r="E44" s="83"/>
      <c r="F44" s="84"/>
      <c r="G44" s="9"/>
      <c r="H44" s="85"/>
      <c r="I44" s="85"/>
      <c r="J44" s="85"/>
      <c r="K44" s="46"/>
    </row>
    <row r="45" spans="1:11" ht="19.5" customHeight="1">
      <c r="A45" s="82"/>
      <c r="B45" s="83"/>
      <c r="C45" s="83"/>
      <c r="D45" s="83"/>
      <c r="E45" s="86"/>
      <c r="F45" s="87"/>
      <c r="G45" s="88"/>
      <c r="H45" s="85"/>
      <c r="I45" s="85"/>
      <c r="J45" s="85"/>
      <c r="K45" s="46"/>
    </row>
    <row r="46" spans="1:11" ht="19.5" customHeight="1">
      <c r="A46" s="82"/>
      <c r="B46" s="89"/>
      <c r="C46" s="89"/>
      <c r="D46" s="89"/>
      <c r="E46" s="90"/>
      <c r="F46" s="91"/>
      <c r="G46" s="85"/>
      <c r="H46" s="85"/>
      <c r="I46" s="85"/>
      <c r="J46" s="85"/>
      <c r="K46" s="46"/>
    </row>
    <row r="47" spans="1:11" ht="12.75" customHeight="1">
      <c r="A47" s="24"/>
      <c r="B47" s="24"/>
      <c r="C47" s="24"/>
      <c r="D47" s="24"/>
      <c r="E47" s="24"/>
      <c r="F47" s="24"/>
      <c r="G47" s="92"/>
      <c r="H47" s="92"/>
      <c r="I47" s="92"/>
      <c r="J47" s="92"/>
      <c r="K47" s="4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73" ht="12">
      <c r="A73" t="s">
        <v>19</v>
      </c>
    </row>
    <row r="74" ht="12">
      <c r="A74" t="s">
        <v>68</v>
      </c>
    </row>
    <row r="75" ht="12">
      <c r="A75" t="s">
        <v>20</v>
      </c>
    </row>
    <row r="76" ht="12">
      <c r="A76" t="s">
        <v>69</v>
      </c>
    </row>
    <row r="77" ht="12">
      <c r="A77" t="s">
        <v>24</v>
      </c>
    </row>
    <row r="78" ht="12">
      <c r="A78" t="s">
        <v>56</v>
      </c>
    </row>
    <row r="79" ht="12">
      <c r="A79" t="s">
        <v>21</v>
      </c>
    </row>
    <row r="80" ht="12">
      <c r="A80" t="s">
        <v>22</v>
      </c>
    </row>
  </sheetData>
  <mergeCells count="80">
    <mergeCell ref="B2:C2"/>
    <mergeCell ref="D10:J10"/>
    <mergeCell ref="B8:C8"/>
    <mergeCell ref="B9:C9"/>
    <mergeCell ref="F2:J2"/>
    <mergeCell ref="F9:G9"/>
    <mergeCell ref="I4:J4"/>
    <mergeCell ref="I5:J5"/>
    <mergeCell ref="I6:J6"/>
    <mergeCell ref="I7:J7"/>
    <mergeCell ref="I8:J8"/>
    <mergeCell ref="I29:J29"/>
    <mergeCell ref="I30:J30"/>
    <mergeCell ref="I31:J31"/>
    <mergeCell ref="I26:J26"/>
    <mergeCell ref="B3:C3"/>
    <mergeCell ref="B4:C4"/>
    <mergeCell ref="B5:C5"/>
    <mergeCell ref="B6:C6"/>
    <mergeCell ref="B7:C7"/>
    <mergeCell ref="E31:F31"/>
    <mergeCell ref="I23:J23"/>
    <mergeCell ref="I24:J24"/>
    <mergeCell ref="E24:F24"/>
    <mergeCell ref="E22:F22"/>
    <mergeCell ref="I27:J27"/>
    <mergeCell ref="I28:J28"/>
    <mergeCell ref="E26:F26"/>
    <mergeCell ref="E25:F25"/>
    <mergeCell ref="E23:F23"/>
    <mergeCell ref="G14:H14"/>
    <mergeCell ref="I12:J12"/>
    <mergeCell ref="A16:C16"/>
    <mergeCell ref="I16:J16"/>
    <mergeCell ref="I25:J25"/>
    <mergeCell ref="E30:F30"/>
    <mergeCell ref="E29:F29"/>
    <mergeCell ref="E28:F28"/>
    <mergeCell ref="E27:F27"/>
    <mergeCell ref="I22:J22"/>
    <mergeCell ref="G11:H11"/>
    <mergeCell ref="C14:C15"/>
    <mergeCell ref="I11:J11"/>
    <mergeCell ref="I13:J14"/>
    <mergeCell ref="I17:J17"/>
    <mergeCell ref="F12:F13"/>
    <mergeCell ref="D13:E13"/>
    <mergeCell ref="I15:J15"/>
    <mergeCell ref="F16:F17"/>
    <mergeCell ref="D17:E17"/>
    <mergeCell ref="E32:F32"/>
    <mergeCell ref="B42:E42"/>
    <mergeCell ref="G40:J40"/>
    <mergeCell ref="G41:J41"/>
    <mergeCell ref="G42:J42"/>
    <mergeCell ref="B40:E40"/>
    <mergeCell ref="I32:J32"/>
    <mergeCell ref="I33:J33"/>
    <mergeCell ref="I34:J34"/>
    <mergeCell ref="B41:E41"/>
    <mergeCell ref="B37:J39"/>
    <mergeCell ref="E34:F34"/>
    <mergeCell ref="E33:F33"/>
    <mergeCell ref="A28:B28"/>
    <mergeCell ref="A29:B29"/>
    <mergeCell ref="A34:B34"/>
    <mergeCell ref="A33:B33"/>
    <mergeCell ref="A32:B32"/>
    <mergeCell ref="A31:B31"/>
    <mergeCell ref="A35:B35"/>
    <mergeCell ref="A10:C10"/>
    <mergeCell ref="A22:B22"/>
    <mergeCell ref="A23:B23"/>
    <mergeCell ref="A30:B30"/>
    <mergeCell ref="A24:B24"/>
    <mergeCell ref="A25:B25"/>
    <mergeCell ref="A26:B26"/>
    <mergeCell ref="A27:B27"/>
    <mergeCell ref="A20:B21"/>
    <mergeCell ref="A19:J19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76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VT&amp;R&amp;"Arial,Bold"T308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V80"/>
  <sheetViews>
    <sheetView showGridLines="0" zoomScaleSheetLayoutView="75" workbookViewId="0" topLeftCell="A1">
      <selection activeCell="P18" sqref="P18"/>
    </sheetView>
  </sheetViews>
  <sheetFormatPr defaultColWidth="9.140625" defaultRowHeight="12.75"/>
  <cols>
    <col min="1" max="1" width="13.28125" style="15" customWidth="1"/>
    <col min="2" max="2" width="11.421875" style="15" customWidth="1"/>
    <col min="3" max="3" width="12.28125" style="15" customWidth="1"/>
    <col min="4" max="4" width="12.140625" style="15" customWidth="1"/>
    <col min="5" max="5" width="12.8515625" style="15" customWidth="1"/>
    <col min="6" max="6" width="13.00390625" style="15" customWidth="1"/>
    <col min="7" max="7" width="14.140625" style="15" customWidth="1"/>
    <col min="8" max="8" width="10.421875" style="15" customWidth="1"/>
    <col min="9" max="9" width="8.8515625" style="15" customWidth="1"/>
    <col min="10" max="10" width="4.7109375" style="15" customWidth="1"/>
    <col min="11" max="11" width="10.421875" style="14" customWidth="1"/>
    <col min="12" max="12" width="7.00390625" style="15" customWidth="1"/>
    <col min="13" max="16384" width="9.140625" style="15" customWidth="1"/>
  </cols>
  <sheetData>
    <row r="1" spans="1:10" ht="19.5" customHeight="1">
      <c r="A1" s="282" t="s">
        <v>31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1" s="17" customFormat="1" ht="19.5" customHeight="1">
      <c r="A2" s="129" t="s">
        <v>74</v>
      </c>
      <c r="B2" s="236"/>
      <c r="C2" s="236"/>
      <c r="D2" s="131"/>
      <c r="E2" s="103" t="s">
        <v>75</v>
      </c>
      <c r="F2" s="243"/>
      <c r="G2" s="243"/>
      <c r="H2" s="243"/>
      <c r="I2" s="243"/>
      <c r="J2" s="243"/>
      <c r="K2" s="16"/>
    </row>
    <row r="3" spans="1:22" s="21" customFormat="1" ht="19.5" customHeight="1">
      <c r="A3" s="103" t="s">
        <v>76</v>
      </c>
      <c r="B3" s="236"/>
      <c r="C3" s="236"/>
      <c r="D3" s="132"/>
      <c r="E3" s="103" t="s">
        <v>77</v>
      </c>
      <c r="F3" s="116"/>
      <c r="G3" s="133"/>
      <c r="H3" s="103" t="s">
        <v>78</v>
      </c>
      <c r="I3" s="134"/>
      <c r="J3" s="106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21" customFormat="1" ht="19.5" customHeight="1">
      <c r="A4" s="129" t="s">
        <v>79</v>
      </c>
      <c r="B4" s="236"/>
      <c r="C4" s="236"/>
      <c r="D4" s="132"/>
      <c r="E4" s="103" t="s">
        <v>80</v>
      </c>
      <c r="F4" s="116"/>
      <c r="G4" s="133"/>
      <c r="H4" s="103" t="s">
        <v>81</v>
      </c>
      <c r="I4" s="235"/>
      <c r="J4" s="235"/>
      <c r="K4" s="19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1" customFormat="1" ht="19.5" customHeight="1">
      <c r="A5" s="103" t="s">
        <v>82</v>
      </c>
      <c r="B5" s="236"/>
      <c r="C5" s="236"/>
      <c r="D5" s="132"/>
      <c r="E5" s="103" t="s">
        <v>83</v>
      </c>
      <c r="F5" s="116"/>
      <c r="G5" s="133"/>
      <c r="H5" s="103" t="s">
        <v>84</v>
      </c>
      <c r="I5" s="235"/>
      <c r="J5" s="235"/>
      <c r="K5" s="19"/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1" customFormat="1" ht="19.5" customHeight="1">
      <c r="A6" s="103" t="s">
        <v>85</v>
      </c>
      <c r="B6" s="236"/>
      <c r="C6" s="236"/>
      <c r="D6" s="132"/>
      <c r="E6" s="103" t="s">
        <v>86</v>
      </c>
      <c r="F6" s="116"/>
      <c r="G6" s="133"/>
      <c r="H6" s="103" t="s">
        <v>87</v>
      </c>
      <c r="I6" s="235"/>
      <c r="J6" s="235"/>
      <c r="K6" s="19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1" customFormat="1" ht="19.5" customHeight="1">
      <c r="A7" s="103" t="s">
        <v>88</v>
      </c>
      <c r="B7" s="236"/>
      <c r="C7" s="236"/>
      <c r="D7" s="132"/>
      <c r="E7" s="103" t="s">
        <v>89</v>
      </c>
      <c r="F7" s="116"/>
      <c r="G7" s="133"/>
      <c r="H7" s="103" t="s">
        <v>90</v>
      </c>
      <c r="I7" s="235"/>
      <c r="J7" s="235"/>
      <c r="K7" s="19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1" customFormat="1" ht="19.5" customHeight="1">
      <c r="A8" s="103" t="s">
        <v>91</v>
      </c>
      <c r="B8" s="236"/>
      <c r="C8" s="236"/>
      <c r="D8" s="132"/>
      <c r="E8" s="103" t="s">
        <v>92</v>
      </c>
      <c r="F8" s="134"/>
      <c r="G8" s="133"/>
      <c r="H8" s="103" t="s">
        <v>93</v>
      </c>
      <c r="I8" s="235"/>
      <c r="J8" s="235"/>
      <c r="K8" s="14"/>
      <c r="L8" s="15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12" s="23" customFormat="1" ht="19.5" customHeight="1" thickBot="1">
      <c r="A9" s="107" t="s">
        <v>94</v>
      </c>
      <c r="B9" s="244"/>
      <c r="C9" s="244"/>
      <c r="D9" s="135"/>
      <c r="E9" s="107" t="s">
        <v>25</v>
      </c>
      <c r="F9" s="244"/>
      <c r="G9" s="244"/>
      <c r="H9" s="107"/>
      <c r="I9" s="136"/>
      <c r="J9" s="137"/>
      <c r="K9" s="14"/>
      <c r="L9" s="15"/>
    </row>
    <row r="10" spans="1:11" ht="19.5" customHeight="1" thickBot="1">
      <c r="A10" s="279" t="s">
        <v>29</v>
      </c>
      <c r="B10" s="280"/>
      <c r="C10" s="281"/>
      <c r="D10" s="260" t="s">
        <v>34</v>
      </c>
      <c r="E10" s="261"/>
      <c r="F10" s="261"/>
      <c r="G10" s="261"/>
      <c r="H10" s="261"/>
      <c r="I10" s="261"/>
      <c r="J10" s="262"/>
      <c r="K10" s="24"/>
    </row>
    <row r="11" spans="1:11" ht="19.5" customHeight="1">
      <c r="A11" s="138"/>
      <c r="B11" s="139" t="s">
        <v>66</v>
      </c>
      <c r="C11" s="140" t="s">
        <v>67</v>
      </c>
      <c r="D11" s="141"/>
      <c r="E11" s="142" t="s">
        <v>95</v>
      </c>
      <c r="F11" s="143" t="s">
        <v>57</v>
      </c>
      <c r="G11" s="263" t="s">
        <v>58</v>
      </c>
      <c r="H11" s="264"/>
      <c r="I11" s="267">
        <f>IF(ISNUMBER(F16),(F12-F16),(""))</f>
      </c>
      <c r="J11" s="268"/>
      <c r="K11" s="15"/>
    </row>
    <row r="12" spans="1:10" ht="19.5" customHeight="1">
      <c r="A12" s="144"/>
      <c r="B12" s="145" t="s">
        <v>38</v>
      </c>
      <c r="C12" s="146" t="s">
        <v>67</v>
      </c>
      <c r="D12" s="147"/>
      <c r="E12" s="148" t="s">
        <v>97</v>
      </c>
      <c r="F12" s="254">
        <f>IF(ISNUMBER(F11),(F11)/(1+(0.01*C14)),(""))</f>
      </c>
      <c r="G12"/>
      <c r="H12" s="149" t="s">
        <v>28</v>
      </c>
      <c r="I12" s="245" t="s">
        <v>67</v>
      </c>
      <c r="J12" s="246"/>
    </row>
    <row r="13" spans="1:10" ht="19.5" customHeight="1">
      <c r="A13" s="150"/>
      <c r="B13" s="151" t="s">
        <v>98</v>
      </c>
      <c r="C13" s="152">
        <f>IF(ISNUMBER(C12),C11-C12,(""))</f>
      </c>
      <c r="D13" s="275" t="s">
        <v>99</v>
      </c>
      <c r="E13" s="276"/>
      <c r="F13" s="274"/>
      <c r="G13" s="153"/>
      <c r="H13" s="154" t="s">
        <v>100</v>
      </c>
      <c r="I13" s="269">
        <f>IF(ISNUMBER(I12),(((I11/F11)*100)-I12),(""))</f>
      </c>
      <c r="J13" s="270"/>
    </row>
    <row r="14" spans="1:10" ht="19.5" customHeight="1">
      <c r="A14" s="150"/>
      <c r="B14" s="155" t="s">
        <v>101</v>
      </c>
      <c r="C14" s="265">
        <f>IF(ISNUMBER(C13),((C13/C12)*100),(""))</f>
      </c>
      <c r="D14" s="156"/>
      <c r="E14" s="157" t="s">
        <v>102</v>
      </c>
      <c r="F14" s="158" t="s">
        <v>57</v>
      </c>
      <c r="G14" s="258" t="s">
        <v>103</v>
      </c>
      <c r="H14" s="259"/>
      <c r="I14" s="271"/>
      <c r="J14" s="272"/>
    </row>
    <row r="15" spans="1:10" ht="19.5" customHeight="1" thickBot="1">
      <c r="A15" s="159"/>
      <c r="B15" s="160" t="s">
        <v>40</v>
      </c>
      <c r="C15" s="266"/>
      <c r="D15" s="156"/>
      <c r="E15" s="157" t="s">
        <v>104</v>
      </c>
      <c r="F15" s="158" t="s">
        <v>57</v>
      </c>
      <c r="G15" s="161"/>
      <c r="H15" s="162" t="s">
        <v>105</v>
      </c>
      <c r="I15" s="252" t="s">
        <v>56</v>
      </c>
      <c r="J15" s="253"/>
    </row>
    <row r="16" spans="1:10" ht="19.5" customHeight="1">
      <c r="A16" s="247" t="s">
        <v>106</v>
      </c>
      <c r="B16" s="248"/>
      <c r="C16" s="249"/>
      <c r="D16" s="147"/>
      <c r="E16" s="148" t="s">
        <v>107</v>
      </c>
      <c r="F16" s="254">
        <f>IF(ISNUMBER(F14),(F14-F15),"")</f>
      </c>
      <c r="G16" s="130"/>
      <c r="H16" s="163" t="s">
        <v>108</v>
      </c>
      <c r="I16" s="250" t="s">
        <v>56</v>
      </c>
      <c r="J16" s="251"/>
    </row>
    <row r="17" spans="1:10" ht="19.5" customHeight="1" thickBot="1">
      <c r="A17" s="164"/>
      <c r="B17" s="165" t="s">
        <v>59</v>
      </c>
      <c r="C17" s="115" t="s">
        <v>57</v>
      </c>
      <c r="D17" s="256" t="s">
        <v>109</v>
      </c>
      <c r="E17" s="257"/>
      <c r="F17" s="255"/>
      <c r="G17" s="166"/>
      <c r="H17" s="167" t="s">
        <v>60</v>
      </c>
      <c r="I17" s="213" t="s">
        <v>56</v>
      </c>
      <c r="J17" s="273"/>
    </row>
    <row r="18" spans="1:11" ht="19.5" customHeight="1" thickBo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5"/>
    </row>
    <row r="19" spans="1:11" ht="19.5" customHeight="1" thickBot="1">
      <c r="A19" s="179" t="s">
        <v>0</v>
      </c>
      <c r="B19" s="180"/>
      <c r="C19" s="180"/>
      <c r="D19" s="180"/>
      <c r="E19" s="180"/>
      <c r="F19" s="180"/>
      <c r="G19" s="180"/>
      <c r="H19" s="180"/>
      <c r="I19" s="180"/>
      <c r="J19" s="181"/>
      <c r="K19" s="45"/>
    </row>
    <row r="20" spans="1:11" ht="19.5" customHeight="1">
      <c r="A20" s="175" t="s">
        <v>54</v>
      </c>
      <c r="B20" s="176"/>
      <c r="C20" s="93" t="s">
        <v>1</v>
      </c>
      <c r="D20" s="94" t="s">
        <v>2</v>
      </c>
      <c r="E20" s="95" t="s">
        <v>3</v>
      </c>
      <c r="F20" s="50"/>
      <c r="G20" s="96" t="s">
        <v>4</v>
      </c>
      <c r="H20" s="97" t="s">
        <v>5</v>
      </c>
      <c r="I20" s="98"/>
      <c r="J20" s="99"/>
      <c r="K20" s="46"/>
    </row>
    <row r="21" spans="1:12" ht="19.5" customHeight="1" thickBot="1">
      <c r="A21" s="177"/>
      <c r="B21" s="178"/>
      <c r="C21" s="47" t="s">
        <v>6</v>
      </c>
      <c r="D21" s="48" t="s">
        <v>6</v>
      </c>
      <c r="E21" s="49" t="s">
        <v>7</v>
      </c>
      <c r="F21" s="50"/>
      <c r="G21" s="51" t="s">
        <v>8</v>
      </c>
      <c r="H21" s="52" t="s">
        <v>9</v>
      </c>
      <c r="I21" s="53" t="s">
        <v>10</v>
      </c>
      <c r="J21" s="54"/>
      <c r="K21" s="55"/>
      <c r="L21" s="56"/>
    </row>
    <row r="22" spans="1:12" ht="19.5" customHeight="1">
      <c r="A22" s="173" t="s">
        <v>42</v>
      </c>
      <c r="B22" s="174"/>
      <c r="C22" s="2"/>
      <c r="D22" s="4">
        <f aca="true" t="shared" si="0" ref="D22:D34">IF(C22&gt;0,100*(C22/$F$16),(""))</f>
      </c>
      <c r="E22" s="233">
        <f>IF(ISNUMBER(D22),(100-D22),100)</f>
        <v>100</v>
      </c>
      <c r="F22" s="234"/>
      <c r="G22" s="5"/>
      <c r="H22" s="6"/>
      <c r="I22" s="199" t="str">
        <f aca="true" t="shared" si="1" ref="I22:I33">IF(G22&gt;0,G22-E22,(" "))</f>
        <v> </v>
      </c>
      <c r="J22" s="200"/>
      <c r="K22" s="55"/>
      <c r="L22" s="56"/>
    </row>
    <row r="23" spans="1:12" ht="19.5" customHeight="1">
      <c r="A23" s="173" t="s">
        <v>43</v>
      </c>
      <c r="B23" s="174"/>
      <c r="C23" s="2"/>
      <c r="D23" s="4">
        <f t="shared" si="0"/>
      </c>
      <c r="E23" s="188">
        <f>IF(ISNUMBER(D23),(E22-D23),E22)</f>
        <v>100</v>
      </c>
      <c r="F23" s="189"/>
      <c r="G23" s="5"/>
      <c r="H23" s="6"/>
      <c r="I23" s="199" t="str">
        <f t="shared" si="1"/>
        <v> </v>
      </c>
      <c r="J23" s="200"/>
      <c r="K23" s="55"/>
      <c r="L23" s="56"/>
    </row>
    <row r="24" spans="1:12" ht="19.5" customHeight="1">
      <c r="A24" s="173" t="s">
        <v>44</v>
      </c>
      <c r="B24" s="174"/>
      <c r="C24" s="2"/>
      <c r="D24" s="4">
        <f t="shared" si="0"/>
      </c>
      <c r="E24" s="188">
        <f aca="true" t="shared" si="2" ref="E24:E33">IF(ISNUMBER(D24),(E23-D24),E23)</f>
        <v>100</v>
      </c>
      <c r="F24" s="189"/>
      <c r="G24" s="5"/>
      <c r="H24" s="6"/>
      <c r="I24" s="199" t="str">
        <f t="shared" si="1"/>
        <v> </v>
      </c>
      <c r="J24" s="200"/>
      <c r="K24" s="55"/>
      <c r="L24" s="56"/>
    </row>
    <row r="25" spans="1:12" ht="19.5" customHeight="1">
      <c r="A25" s="173" t="s">
        <v>45</v>
      </c>
      <c r="B25" s="174"/>
      <c r="C25" s="2"/>
      <c r="D25" s="4">
        <f t="shared" si="0"/>
      </c>
      <c r="E25" s="188">
        <f t="shared" si="2"/>
        <v>100</v>
      </c>
      <c r="F25" s="189"/>
      <c r="G25" s="5"/>
      <c r="H25" s="6"/>
      <c r="I25" s="199" t="str">
        <f t="shared" si="1"/>
        <v> </v>
      </c>
      <c r="J25" s="200"/>
      <c r="K25" s="55"/>
      <c r="L25" s="56"/>
    </row>
    <row r="26" spans="1:12" ht="19.5" customHeight="1">
      <c r="A26" s="173" t="s">
        <v>46</v>
      </c>
      <c r="B26" s="174"/>
      <c r="C26" s="2"/>
      <c r="D26" s="4">
        <f t="shared" si="0"/>
      </c>
      <c r="E26" s="188">
        <f t="shared" si="2"/>
        <v>100</v>
      </c>
      <c r="F26" s="189"/>
      <c r="G26" s="5"/>
      <c r="H26" s="6"/>
      <c r="I26" s="199" t="str">
        <f t="shared" si="1"/>
        <v> </v>
      </c>
      <c r="J26" s="200"/>
      <c r="K26" s="55"/>
      <c r="L26" s="56"/>
    </row>
    <row r="27" spans="1:12" ht="19.5" customHeight="1">
      <c r="A27" s="173" t="s">
        <v>47</v>
      </c>
      <c r="B27" s="174"/>
      <c r="C27" s="2" t="s">
        <v>57</v>
      </c>
      <c r="D27" s="4" t="e">
        <f t="shared" si="0"/>
        <v>#VALUE!</v>
      </c>
      <c r="E27" s="188">
        <f t="shared" si="2"/>
        <v>100</v>
      </c>
      <c r="F27" s="189"/>
      <c r="G27" s="5"/>
      <c r="H27" s="6"/>
      <c r="I27" s="199" t="str">
        <f t="shared" si="1"/>
        <v> </v>
      </c>
      <c r="J27" s="200"/>
      <c r="K27" s="55"/>
      <c r="L27" s="56"/>
    </row>
    <row r="28" spans="1:12" ht="19.5" customHeight="1">
      <c r="A28" s="173" t="s">
        <v>48</v>
      </c>
      <c r="B28" s="174"/>
      <c r="C28" s="2" t="s">
        <v>57</v>
      </c>
      <c r="D28" s="4" t="e">
        <f t="shared" si="0"/>
        <v>#VALUE!</v>
      </c>
      <c r="E28" s="188">
        <f t="shared" si="2"/>
        <v>100</v>
      </c>
      <c r="F28" s="189"/>
      <c r="G28" s="5"/>
      <c r="H28" s="6"/>
      <c r="I28" s="199" t="str">
        <f t="shared" si="1"/>
        <v> </v>
      </c>
      <c r="J28" s="200"/>
      <c r="K28" s="55"/>
      <c r="L28" s="56"/>
    </row>
    <row r="29" spans="1:12" ht="19.5" customHeight="1">
      <c r="A29" s="173" t="s">
        <v>49</v>
      </c>
      <c r="B29" s="174"/>
      <c r="C29" s="2" t="s">
        <v>57</v>
      </c>
      <c r="D29" s="4" t="e">
        <f t="shared" si="0"/>
        <v>#VALUE!</v>
      </c>
      <c r="E29" s="188">
        <f t="shared" si="2"/>
        <v>100</v>
      </c>
      <c r="F29" s="189"/>
      <c r="G29" s="5"/>
      <c r="H29" s="6"/>
      <c r="I29" s="199" t="str">
        <f t="shared" si="1"/>
        <v> </v>
      </c>
      <c r="J29" s="200"/>
      <c r="K29" s="55"/>
      <c r="L29" s="56"/>
    </row>
    <row r="30" spans="1:12" ht="19.5" customHeight="1">
      <c r="A30" s="173" t="s">
        <v>50</v>
      </c>
      <c r="B30" s="174"/>
      <c r="C30" s="2" t="s">
        <v>57</v>
      </c>
      <c r="D30" s="4" t="e">
        <f t="shared" si="0"/>
        <v>#VALUE!</v>
      </c>
      <c r="E30" s="188">
        <f t="shared" si="2"/>
        <v>100</v>
      </c>
      <c r="F30" s="189"/>
      <c r="G30" s="5"/>
      <c r="H30" s="6"/>
      <c r="I30" s="199" t="str">
        <f t="shared" si="1"/>
        <v> </v>
      </c>
      <c r="J30" s="200"/>
      <c r="K30" s="55"/>
      <c r="L30" s="56"/>
    </row>
    <row r="31" spans="1:12" ht="19.5" customHeight="1">
      <c r="A31" s="173" t="s">
        <v>51</v>
      </c>
      <c r="B31" s="174"/>
      <c r="C31" s="2" t="s">
        <v>57</v>
      </c>
      <c r="D31" s="4" t="e">
        <f t="shared" si="0"/>
        <v>#VALUE!</v>
      </c>
      <c r="E31" s="188">
        <f t="shared" si="2"/>
        <v>100</v>
      </c>
      <c r="F31" s="189"/>
      <c r="G31" s="5"/>
      <c r="H31" s="6"/>
      <c r="I31" s="199" t="str">
        <f t="shared" si="1"/>
        <v> </v>
      </c>
      <c r="J31" s="200"/>
      <c r="K31" s="55"/>
      <c r="L31" s="56"/>
    </row>
    <row r="32" spans="1:12" ht="19.5" customHeight="1">
      <c r="A32" s="173" t="s">
        <v>52</v>
      </c>
      <c r="B32" s="174"/>
      <c r="C32" s="2" t="s">
        <v>57</v>
      </c>
      <c r="D32" s="4" t="e">
        <f t="shared" si="0"/>
        <v>#VALUE!</v>
      </c>
      <c r="E32" s="188">
        <f t="shared" si="2"/>
        <v>100</v>
      </c>
      <c r="F32" s="189"/>
      <c r="G32" s="5"/>
      <c r="H32" s="6"/>
      <c r="I32" s="199" t="str">
        <f t="shared" si="1"/>
        <v> </v>
      </c>
      <c r="J32" s="200"/>
      <c r="K32" s="55"/>
      <c r="L32" s="56"/>
    </row>
    <row r="33" spans="1:11" ht="19.5" customHeight="1" thickBot="1">
      <c r="A33" s="173" t="s">
        <v>53</v>
      </c>
      <c r="B33" s="174"/>
      <c r="C33" s="2" t="s">
        <v>57</v>
      </c>
      <c r="D33" s="4" t="e">
        <f t="shared" si="0"/>
        <v>#VALUE!</v>
      </c>
      <c r="E33" s="277">
        <f t="shared" si="2"/>
        <v>100</v>
      </c>
      <c r="F33" s="278"/>
      <c r="G33" s="7"/>
      <c r="H33" s="2"/>
      <c r="I33" s="199" t="str">
        <f t="shared" si="1"/>
        <v> </v>
      </c>
      <c r="J33" s="200"/>
      <c r="K33" s="45"/>
    </row>
    <row r="34" spans="1:11" ht="19.5" customHeight="1">
      <c r="A34" s="190" t="s">
        <v>11</v>
      </c>
      <c r="B34" s="191"/>
      <c r="C34" s="143" t="s">
        <v>72</v>
      </c>
      <c r="D34" s="4" t="e">
        <f t="shared" si="0"/>
        <v>#VALUE!</v>
      </c>
      <c r="E34" s="186"/>
      <c r="F34" s="187"/>
      <c r="G34" s="112"/>
      <c r="H34" s="113"/>
      <c r="I34" s="201"/>
      <c r="J34" s="202"/>
      <c r="K34" s="15"/>
    </row>
    <row r="35" spans="1:11" ht="19.5" customHeight="1">
      <c r="A35" s="192" t="s">
        <v>12</v>
      </c>
      <c r="B35" s="193"/>
      <c r="C35" s="4">
        <f>IF(ISNUMBER(C34),SUM(C22:C34),(""))</f>
      </c>
      <c r="D35" s="57" t="str">
        <f>IF(ISTEXT(C35),(" "),IF(C35&gt;F16+(F16*0.003),"Sum of weights TOLERANCE ERROR",IF(C35&lt;F16-(F16*0.003),"Sum of weights TOLERANCE ERROR",(" "))))</f>
        <v> </v>
      </c>
      <c r="E35" s="58"/>
      <c r="F35" s="58"/>
      <c r="G35" s="59"/>
      <c r="H35" s="59"/>
      <c r="I35" s="59"/>
      <c r="J35" s="60"/>
      <c r="K35" s="15"/>
    </row>
    <row r="36" spans="1:11" ht="19.5" customHeight="1" thickBot="1">
      <c r="A36" s="61"/>
      <c r="B36" s="62"/>
      <c r="C36" s="63"/>
      <c r="D36" s="64"/>
      <c r="E36" s="65"/>
      <c r="F36" s="65"/>
      <c r="G36" s="66"/>
      <c r="H36" s="66"/>
      <c r="I36" s="66"/>
      <c r="J36" s="67"/>
      <c r="K36" s="15"/>
    </row>
    <row r="37" spans="1:11" ht="19.5" customHeight="1">
      <c r="A37" s="68" t="s">
        <v>13</v>
      </c>
      <c r="B37" s="182"/>
      <c r="C37" s="183"/>
      <c r="D37" s="183"/>
      <c r="E37" s="183"/>
      <c r="F37" s="183"/>
      <c r="G37" s="183"/>
      <c r="H37" s="183"/>
      <c r="I37" s="183"/>
      <c r="J37" s="183"/>
      <c r="K37" s="15"/>
    </row>
    <row r="38" spans="1:11" s="71" customFormat="1" ht="19.5" customHeight="1">
      <c r="A38" s="69"/>
      <c r="B38" s="184"/>
      <c r="C38" s="184"/>
      <c r="D38" s="184"/>
      <c r="E38" s="184"/>
      <c r="F38" s="184"/>
      <c r="G38" s="184"/>
      <c r="H38" s="184"/>
      <c r="I38" s="184"/>
      <c r="J38" s="184"/>
      <c r="K38" s="70"/>
    </row>
    <row r="39" spans="1:10" ht="19.5" customHeight="1">
      <c r="A39" s="72"/>
      <c r="B39" s="185"/>
      <c r="C39" s="185"/>
      <c r="D39" s="185"/>
      <c r="E39" s="185"/>
      <c r="F39" s="185"/>
      <c r="G39" s="185"/>
      <c r="H39" s="185"/>
      <c r="I39" s="185"/>
      <c r="J39" s="185"/>
    </row>
    <row r="40" spans="1:10" ht="19.5" customHeight="1">
      <c r="A40" s="73" t="s">
        <v>14</v>
      </c>
      <c r="B40" s="198"/>
      <c r="C40" s="195"/>
      <c r="D40" s="195"/>
      <c r="E40" s="195"/>
      <c r="F40" s="73" t="s">
        <v>15</v>
      </c>
      <c r="G40" s="196"/>
      <c r="H40" s="195"/>
      <c r="I40" s="195"/>
      <c r="J40" s="195"/>
    </row>
    <row r="41" spans="1:10" ht="19.5" customHeight="1">
      <c r="A41" s="73" t="s">
        <v>16</v>
      </c>
      <c r="B41" s="198"/>
      <c r="C41" s="195"/>
      <c r="D41" s="195"/>
      <c r="E41" s="195"/>
      <c r="F41" s="73" t="s">
        <v>16</v>
      </c>
      <c r="G41" s="197"/>
      <c r="H41" s="195"/>
      <c r="I41" s="195"/>
      <c r="J41" s="195"/>
    </row>
    <row r="42" spans="1:10" ht="19.5" customHeight="1">
      <c r="A42" s="26" t="s">
        <v>17</v>
      </c>
      <c r="B42" s="194"/>
      <c r="C42" s="195"/>
      <c r="D42" s="195"/>
      <c r="E42" s="195"/>
      <c r="F42" s="73" t="s">
        <v>17</v>
      </c>
      <c r="G42" s="194"/>
      <c r="H42" s="195"/>
      <c r="I42" s="195"/>
      <c r="J42" s="195"/>
    </row>
    <row r="43" spans="1:11" s="81" customFormat="1" ht="19.5" customHeight="1">
      <c r="A43" s="74"/>
      <c r="B43" s="75"/>
      <c r="C43" s="22" t="s">
        <v>18</v>
      </c>
      <c r="D43" s="76"/>
      <c r="E43" s="77"/>
      <c r="F43" s="75"/>
      <c r="G43" s="78" t="s">
        <v>27</v>
      </c>
      <c r="H43" s="76"/>
      <c r="I43" s="79"/>
      <c r="J43" s="80"/>
      <c r="K43" s="75"/>
    </row>
    <row r="44" spans="1:11" ht="19.5" customHeight="1">
      <c r="A44" s="82"/>
      <c r="B44" s="83"/>
      <c r="C44" s="83"/>
      <c r="D44" s="83"/>
      <c r="E44" s="83"/>
      <c r="F44" s="84"/>
      <c r="G44" s="9"/>
      <c r="H44" s="85"/>
      <c r="I44" s="85"/>
      <c r="J44" s="85"/>
      <c r="K44" s="46"/>
    </row>
    <row r="45" spans="1:11" ht="19.5" customHeight="1">
      <c r="A45" s="82"/>
      <c r="B45" s="83"/>
      <c r="C45" s="83"/>
      <c r="D45" s="83"/>
      <c r="E45" s="86"/>
      <c r="F45" s="87"/>
      <c r="G45" s="88"/>
      <c r="H45" s="85"/>
      <c r="I45" s="85"/>
      <c r="J45" s="85"/>
      <c r="K45" s="46"/>
    </row>
    <row r="46" spans="1:11" ht="19.5" customHeight="1">
      <c r="A46" s="82"/>
      <c r="B46" s="89"/>
      <c r="C46" s="89"/>
      <c r="D46" s="89"/>
      <c r="E46" s="90"/>
      <c r="F46" s="91"/>
      <c r="G46" s="85"/>
      <c r="H46" s="85"/>
      <c r="I46" s="85"/>
      <c r="J46" s="85"/>
      <c r="K46" s="46"/>
    </row>
    <row r="47" spans="1:11" ht="12.75" customHeight="1">
      <c r="A47" s="24"/>
      <c r="B47" s="24"/>
      <c r="C47" s="24"/>
      <c r="D47" s="24"/>
      <c r="E47" s="24"/>
      <c r="F47" s="24"/>
      <c r="G47" s="92"/>
      <c r="H47" s="92"/>
      <c r="I47" s="92"/>
      <c r="J47" s="92"/>
      <c r="K47" s="4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73" ht="12">
      <c r="A73" t="s">
        <v>19</v>
      </c>
    </row>
    <row r="74" ht="12">
      <c r="A74" t="s">
        <v>68</v>
      </c>
    </row>
    <row r="75" ht="12">
      <c r="A75" t="s">
        <v>20</v>
      </c>
    </row>
    <row r="76" ht="12">
      <c r="A76" t="s">
        <v>69</v>
      </c>
    </row>
    <row r="77" ht="12">
      <c r="A77" t="s">
        <v>24</v>
      </c>
    </row>
    <row r="78" ht="12">
      <c r="A78" t="s">
        <v>56</v>
      </c>
    </row>
    <row r="79" ht="12">
      <c r="A79" t="s">
        <v>21</v>
      </c>
    </row>
    <row r="80" ht="12">
      <c r="A80" t="s">
        <v>22</v>
      </c>
    </row>
  </sheetData>
  <mergeCells count="81">
    <mergeCell ref="B8:C8"/>
    <mergeCell ref="I8:J8"/>
    <mergeCell ref="B9:C9"/>
    <mergeCell ref="F9:G9"/>
    <mergeCell ref="A20:B21"/>
    <mergeCell ref="B5:C5"/>
    <mergeCell ref="I5:J5"/>
    <mergeCell ref="B6:C6"/>
    <mergeCell ref="I6:J6"/>
    <mergeCell ref="B7:C7"/>
    <mergeCell ref="I7:J7"/>
    <mergeCell ref="A1:J1"/>
    <mergeCell ref="B2:C2"/>
    <mergeCell ref="F2:J2"/>
    <mergeCell ref="B3:C3"/>
    <mergeCell ref="B4:C4"/>
    <mergeCell ref="I4:J4"/>
    <mergeCell ref="E26:F26"/>
    <mergeCell ref="E27:F27"/>
    <mergeCell ref="E28:F28"/>
    <mergeCell ref="E29:F29"/>
    <mergeCell ref="E30:F30"/>
    <mergeCell ref="E31:F31"/>
    <mergeCell ref="A26:B26"/>
    <mergeCell ref="A27:B27"/>
    <mergeCell ref="A28:B28"/>
    <mergeCell ref="A29:B29"/>
    <mergeCell ref="A31:B31"/>
    <mergeCell ref="A35:B35"/>
    <mergeCell ref="A34:B34"/>
    <mergeCell ref="A33:B33"/>
    <mergeCell ref="E34:F34"/>
    <mergeCell ref="E33:F33"/>
    <mergeCell ref="E32:F32"/>
    <mergeCell ref="I34:J34"/>
    <mergeCell ref="A10:C10"/>
    <mergeCell ref="A22:B22"/>
    <mergeCell ref="A23:B23"/>
    <mergeCell ref="A30:B30"/>
    <mergeCell ref="A24:B24"/>
    <mergeCell ref="A25:B25"/>
    <mergeCell ref="F12:F13"/>
    <mergeCell ref="D13:E13"/>
    <mergeCell ref="B42:E42"/>
    <mergeCell ref="G40:J40"/>
    <mergeCell ref="G41:J41"/>
    <mergeCell ref="G42:J42"/>
    <mergeCell ref="B40:E40"/>
    <mergeCell ref="A32:B32"/>
    <mergeCell ref="B41:E41"/>
    <mergeCell ref="B37:J39"/>
    <mergeCell ref="F16:F17"/>
    <mergeCell ref="D17:E17"/>
    <mergeCell ref="G14:H14"/>
    <mergeCell ref="D10:J10"/>
    <mergeCell ref="A19:J19"/>
    <mergeCell ref="G11:H11"/>
    <mergeCell ref="C14:C15"/>
    <mergeCell ref="I11:J11"/>
    <mergeCell ref="I13:J14"/>
    <mergeCell ref="I17:J17"/>
    <mergeCell ref="I23:J23"/>
    <mergeCell ref="I24:J24"/>
    <mergeCell ref="I27:J27"/>
    <mergeCell ref="I26:J26"/>
    <mergeCell ref="I12:J12"/>
    <mergeCell ref="A16:C16"/>
    <mergeCell ref="I16:J16"/>
    <mergeCell ref="I22:J22"/>
    <mergeCell ref="E22:F22"/>
    <mergeCell ref="I15:J15"/>
    <mergeCell ref="E23:F23"/>
    <mergeCell ref="I25:J25"/>
    <mergeCell ref="I32:J32"/>
    <mergeCell ref="I33:J33"/>
    <mergeCell ref="I28:J28"/>
    <mergeCell ref="I29:J29"/>
    <mergeCell ref="I30:J30"/>
    <mergeCell ref="I31:J31"/>
    <mergeCell ref="E24:F24"/>
    <mergeCell ref="E25:F25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76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VT&amp;R&amp;"Arial,Bold"T308</oddFooter>
  </headerFooter>
  <ignoredErrors>
    <ignoredError sqref="D22" emptyCellReference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V80"/>
  <sheetViews>
    <sheetView showGridLines="0" zoomScaleSheetLayoutView="75" workbookViewId="0" topLeftCell="A1">
      <selection activeCell="P18" sqref="P18"/>
    </sheetView>
  </sheetViews>
  <sheetFormatPr defaultColWidth="9.140625" defaultRowHeight="12.75"/>
  <cols>
    <col min="1" max="1" width="13.28125" style="15" customWidth="1"/>
    <col min="2" max="2" width="11.421875" style="15" customWidth="1"/>
    <col min="3" max="3" width="12.28125" style="15" customWidth="1"/>
    <col min="4" max="4" width="12.140625" style="15" customWidth="1"/>
    <col min="5" max="5" width="12.8515625" style="15" customWidth="1"/>
    <col min="6" max="6" width="13.00390625" style="15" customWidth="1"/>
    <col min="7" max="7" width="14.140625" style="15" customWidth="1"/>
    <col min="8" max="8" width="10.421875" style="15" customWidth="1"/>
    <col min="9" max="9" width="8.8515625" style="15" customWidth="1"/>
    <col min="10" max="10" width="4.7109375" style="15" customWidth="1"/>
    <col min="11" max="11" width="10.421875" style="14" customWidth="1"/>
    <col min="12" max="12" width="7.00390625" style="15" customWidth="1"/>
    <col min="13" max="16384" width="9.140625" style="15" customWidth="1"/>
  </cols>
  <sheetData>
    <row r="1" spans="1:10" ht="19.5" customHeight="1">
      <c r="A1" s="282" t="s">
        <v>31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1" s="17" customFormat="1" ht="19.5" customHeight="1">
      <c r="A2" s="129" t="s">
        <v>73</v>
      </c>
      <c r="B2" s="236"/>
      <c r="C2" s="236"/>
      <c r="D2" s="131"/>
      <c r="E2" s="103" t="s">
        <v>75</v>
      </c>
      <c r="F2" s="243"/>
      <c r="G2" s="243"/>
      <c r="H2" s="243"/>
      <c r="I2" s="243"/>
      <c r="J2" s="243"/>
      <c r="K2" s="16"/>
    </row>
    <row r="3" spans="1:22" s="21" customFormat="1" ht="19.5" customHeight="1">
      <c r="A3" s="103" t="s">
        <v>76</v>
      </c>
      <c r="B3" s="236"/>
      <c r="C3" s="236"/>
      <c r="D3" s="132"/>
      <c r="E3" s="103" t="s">
        <v>77</v>
      </c>
      <c r="F3" s="116"/>
      <c r="G3" s="133"/>
      <c r="H3" s="103" t="s">
        <v>78</v>
      </c>
      <c r="I3" s="168" t="s">
        <v>26</v>
      </c>
      <c r="J3" s="106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21" customFormat="1" ht="19.5" customHeight="1">
      <c r="A4" s="129" t="s">
        <v>79</v>
      </c>
      <c r="B4" s="236"/>
      <c r="C4" s="236"/>
      <c r="D4" s="132"/>
      <c r="E4" s="103" t="s">
        <v>80</v>
      </c>
      <c r="F4" s="116"/>
      <c r="G4" s="133"/>
      <c r="H4" s="103" t="s">
        <v>81</v>
      </c>
      <c r="I4" s="235"/>
      <c r="J4" s="235"/>
      <c r="K4" s="19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s="21" customFormat="1" ht="19.5" customHeight="1">
      <c r="A5" s="103" t="s">
        <v>82</v>
      </c>
      <c r="B5" s="236"/>
      <c r="C5" s="236"/>
      <c r="D5" s="132"/>
      <c r="E5" s="103" t="s">
        <v>83</v>
      </c>
      <c r="F5" s="116"/>
      <c r="G5" s="133"/>
      <c r="H5" s="103" t="s">
        <v>84</v>
      </c>
      <c r="I5" s="235"/>
      <c r="J5" s="235"/>
      <c r="K5" s="19"/>
      <c r="L5" s="19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1" customFormat="1" ht="19.5" customHeight="1">
      <c r="A6" s="103" t="s">
        <v>85</v>
      </c>
      <c r="B6" s="236"/>
      <c r="C6" s="236"/>
      <c r="D6" s="132"/>
      <c r="E6" s="103" t="s">
        <v>86</v>
      </c>
      <c r="F6" s="116"/>
      <c r="G6" s="133"/>
      <c r="H6" s="103" t="s">
        <v>87</v>
      </c>
      <c r="I6" s="235"/>
      <c r="J6" s="235"/>
      <c r="K6" s="19"/>
      <c r="L6" s="19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1" customFormat="1" ht="19.5" customHeight="1">
      <c r="A7" s="103" t="s">
        <v>88</v>
      </c>
      <c r="B7" s="236"/>
      <c r="C7" s="236"/>
      <c r="D7" s="132"/>
      <c r="E7" s="103" t="s">
        <v>89</v>
      </c>
      <c r="F7" s="116"/>
      <c r="G7" s="133"/>
      <c r="H7" s="103" t="s">
        <v>90</v>
      </c>
      <c r="I7" s="235"/>
      <c r="J7" s="235"/>
      <c r="K7" s="19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s="21" customFormat="1" ht="19.5" customHeight="1">
      <c r="A8" s="103" t="s">
        <v>91</v>
      </c>
      <c r="B8" s="236"/>
      <c r="C8" s="236"/>
      <c r="D8" s="132"/>
      <c r="E8" s="103" t="s">
        <v>92</v>
      </c>
      <c r="F8" s="169" t="s">
        <v>65</v>
      </c>
      <c r="G8" s="169"/>
      <c r="H8" s="103" t="s">
        <v>93</v>
      </c>
      <c r="I8" s="235"/>
      <c r="J8" s="235"/>
      <c r="K8" s="14"/>
      <c r="L8" s="15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12" s="23" customFormat="1" ht="19.5" customHeight="1" thickBot="1">
      <c r="A9" s="107" t="s">
        <v>94</v>
      </c>
      <c r="B9" s="244"/>
      <c r="C9" s="244"/>
      <c r="D9" s="135"/>
      <c r="E9" s="107" t="s">
        <v>25</v>
      </c>
      <c r="F9" s="244"/>
      <c r="G9" s="244"/>
      <c r="H9" s="107"/>
      <c r="I9" s="136"/>
      <c r="J9" s="137"/>
      <c r="K9" s="14"/>
      <c r="L9" s="15"/>
    </row>
    <row r="10" spans="1:11" ht="19.5" customHeight="1" thickBot="1">
      <c r="A10" s="279" t="s">
        <v>29</v>
      </c>
      <c r="B10" s="280"/>
      <c r="C10" s="281"/>
      <c r="D10" s="260" t="s">
        <v>34</v>
      </c>
      <c r="E10" s="261"/>
      <c r="F10" s="261"/>
      <c r="G10" s="261"/>
      <c r="H10" s="261"/>
      <c r="I10" s="261"/>
      <c r="J10" s="262"/>
      <c r="K10" s="24"/>
    </row>
    <row r="11" spans="1:11" ht="19.5" customHeight="1">
      <c r="A11" s="138"/>
      <c r="B11" s="139" t="s">
        <v>36</v>
      </c>
      <c r="C11" s="140"/>
      <c r="D11" s="141"/>
      <c r="E11" s="142" t="s">
        <v>95</v>
      </c>
      <c r="F11" s="143" t="s">
        <v>56</v>
      </c>
      <c r="G11" s="263" t="s">
        <v>58</v>
      </c>
      <c r="H11" s="264"/>
      <c r="I11" s="267"/>
      <c r="J11" s="268"/>
      <c r="K11" s="15"/>
    </row>
    <row r="12" spans="1:10" ht="19.5" customHeight="1">
      <c r="A12" s="144"/>
      <c r="B12" s="145" t="s">
        <v>38</v>
      </c>
      <c r="C12" s="146"/>
      <c r="D12" s="147"/>
      <c r="E12" s="148" t="s">
        <v>97</v>
      </c>
      <c r="F12" s="254"/>
      <c r="G12"/>
      <c r="H12" s="149" t="s">
        <v>28</v>
      </c>
      <c r="I12" s="245" t="s">
        <v>56</v>
      </c>
      <c r="J12" s="246"/>
    </row>
    <row r="13" spans="1:10" ht="19.5" customHeight="1">
      <c r="A13" s="150"/>
      <c r="B13" s="151" t="s">
        <v>98</v>
      </c>
      <c r="C13" s="152"/>
      <c r="D13" s="275" t="s">
        <v>99</v>
      </c>
      <c r="E13" s="276"/>
      <c r="F13" s="274"/>
      <c r="G13" s="153"/>
      <c r="H13" s="154" t="s">
        <v>100</v>
      </c>
      <c r="I13" s="269"/>
      <c r="J13" s="270"/>
    </row>
    <row r="14" spans="1:10" ht="19.5" customHeight="1">
      <c r="A14" s="150"/>
      <c r="B14" s="155" t="s">
        <v>101</v>
      </c>
      <c r="C14" s="265"/>
      <c r="D14" s="156"/>
      <c r="E14" s="157" t="s">
        <v>102</v>
      </c>
      <c r="F14" s="158" t="s">
        <v>56</v>
      </c>
      <c r="G14" s="258" t="s">
        <v>103</v>
      </c>
      <c r="H14" s="259"/>
      <c r="I14" s="271"/>
      <c r="J14" s="272"/>
    </row>
    <row r="15" spans="1:10" ht="19.5" customHeight="1" thickBot="1">
      <c r="A15" s="159"/>
      <c r="B15" s="160" t="s">
        <v>40</v>
      </c>
      <c r="C15" s="266"/>
      <c r="D15" s="156"/>
      <c r="E15" s="157" t="s">
        <v>104</v>
      </c>
      <c r="F15" s="158" t="s">
        <v>56</v>
      </c>
      <c r="G15" s="161"/>
      <c r="H15" s="162" t="s">
        <v>105</v>
      </c>
      <c r="I15" s="252" t="s">
        <v>56</v>
      </c>
      <c r="J15" s="253"/>
    </row>
    <row r="16" spans="1:10" ht="19.5" customHeight="1">
      <c r="A16" s="247" t="s">
        <v>106</v>
      </c>
      <c r="B16" s="248"/>
      <c r="C16" s="249"/>
      <c r="D16" s="147"/>
      <c r="E16" s="148" t="s">
        <v>107</v>
      </c>
      <c r="F16" s="254"/>
      <c r="G16" s="130"/>
      <c r="H16" s="163" t="s">
        <v>108</v>
      </c>
      <c r="I16" s="250" t="s">
        <v>56</v>
      </c>
      <c r="J16" s="251"/>
    </row>
    <row r="17" spans="1:10" ht="19.5" customHeight="1" thickBot="1">
      <c r="A17" s="164"/>
      <c r="B17" s="165" t="s">
        <v>59</v>
      </c>
      <c r="C17" s="115"/>
      <c r="D17" s="256" t="s">
        <v>109</v>
      </c>
      <c r="E17" s="257"/>
      <c r="F17" s="255"/>
      <c r="G17" s="166"/>
      <c r="H17" s="167" t="s">
        <v>60</v>
      </c>
      <c r="I17" s="213" t="s">
        <v>56</v>
      </c>
      <c r="J17" s="273"/>
    </row>
    <row r="18" spans="1:11" ht="19.5" customHeight="1" thickBo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5"/>
    </row>
    <row r="19" spans="1:11" ht="19.5" customHeight="1" thickBot="1">
      <c r="A19" s="179" t="s">
        <v>0</v>
      </c>
      <c r="B19" s="180"/>
      <c r="C19" s="180"/>
      <c r="D19" s="180"/>
      <c r="E19" s="180"/>
      <c r="F19" s="180"/>
      <c r="G19" s="180"/>
      <c r="H19" s="180"/>
      <c r="I19" s="180"/>
      <c r="J19" s="181"/>
      <c r="K19" s="45"/>
    </row>
    <row r="20" spans="1:11" ht="19.5" customHeight="1">
      <c r="A20" s="175" t="s">
        <v>54</v>
      </c>
      <c r="B20" s="176"/>
      <c r="C20" s="93" t="s">
        <v>1</v>
      </c>
      <c r="D20" s="94" t="s">
        <v>2</v>
      </c>
      <c r="E20" s="95" t="s">
        <v>3</v>
      </c>
      <c r="F20" s="50"/>
      <c r="G20" s="96" t="s">
        <v>4</v>
      </c>
      <c r="H20" s="97" t="s">
        <v>5</v>
      </c>
      <c r="I20" s="98"/>
      <c r="J20" s="99"/>
      <c r="K20" s="46"/>
    </row>
    <row r="21" spans="1:12" ht="19.5" customHeight="1" thickBot="1">
      <c r="A21" s="177"/>
      <c r="B21" s="178"/>
      <c r="C21" s="47" t="s">
        <v>6</v>
      </c>
      <c r="D21" s="48" t="s">
        <v>6</v>
      </c>
      <c r="E21" s="49" t="s">
        <v>7</v>
      </c>
      <c r="F21" s="50"/>
      <c r="G21" s="51" t="s">
        <v>8</v>
      </c>
      <c r="H21" s="52" t="s">
        <v>9</v>
      </c>
      <c r="I21" s="53" t="s">
        <v>10</v>
      </c>
      <c r="J21" s="54"/>
      <c r="K21" s="55"/>
      <c r="L21" s="56"/>
    </row>
    <row r="22" spans="1:12" ht="19.5" customHeight="1">
      <c r="A22" s="173" t="s">
        <v>42</v>
      </c>
      <c r="B22" s="174"/>
      <c r="C22" s="2"/>
      <c r="D22" s="114" t="s">
        <v>61</v>
      </c>
      <c r="E22" s="233" t="s">
        <v>57</v>
      </c>
      <c r="F22" s="234"/>
      <c r="G22" s="5"/>
      <c r="H22" s="6"/>
      <c r="I22" s="199" t="s">
        <v>71</v>
      </c>
      <c r="J22" s="200"/>
      <c r="K22" s="55"/>
      <c r="L22" s="56"/>
    </row>
    <row r="23" spans="1:12" ht="19.5" customHeight="1">
      <c r="A23" s="173" t="s">
        <v>43</v>
      </c>
      <c r="B23" s="174"/>
      <c r="C23" s="2"/>
      <c r="D23" s="114" t="s">
        <v>62</v>
      </c>
      <c r="E23" s="188" t="s">
        <v>57</v>
      </c>
      <c r="F23" s="189"/>
      <c r="G23" s="5"/>
      <c r="H23" s="6"/>
      <c r="I23" s="199" t="s">
        <v>71</v>
      </c>
      <c r="J23" s="200"/>
      <c r="K23" s="55"/>
      <c r="L23" s="56"/>
    </row>
    <row r="24" spans="1:12" ht="19.5" customHeight="1">
      <c r="A24" s="173" t="s">
        <v>44</v>
      </c>
      <c r="B24" s="174"/>
      <c r="C24" s="2"/>
      <c r="D24" s="114" t="s">
        <v>63</v>
      </c>
      <c r="E24" s="188" t="s">
        <v>57</v>
      </c>
      <c r="F24" s="189"/>
      <c r="G24" s="5"/>
      <c r="H24" s="6"/>
      <c r="I24" s="199" t="s">
        <v>71</v>
      </c>
      <c r="J24" s="200"/>
      <c r="K24" s="55"/>
      <c r="L24" s="56"/>
    </row>
    <row r="25" spans="1:12" ht="19.5" customHeight="1">
      <c r="A25" s="173" t="s">
        <v>45</v>
      </c>
      <c r="B25" s="174"/>
      <c r="C25" s="2"/>
      <c r="D25" s="114" t="s">
        <v>64</v>
      </c>
      <c r="E25" s="188" t="s">
        <v>57</v>
      </c>
      <c r="F25" s="189"/>
      <c r="G25" s="5"/>
      <c r="H25" s="6"/>
      <c r="I25" s="199" t="s">
        <v>71</v>
      </c>
      <c r="J25" s="200"/>
      <c r="K25" s="55"/>
      <c r="L25" s="56"/>
    </row>
    <row r="26" spans="1:12" ht="19.5" customHeight="1">
      <c r="A26" s="173" t="s">
        <v>46</v>
      </c>
      <c r="B26" s="174"/>
      <c r="C26" s="2"/>
      <c r="D26" s="114" t="s">
        <v>63</v>
      </c>
      <c r="E26" s="188" t="s">
        <v>57</v>
      </c>
      <c r="F26" s="189"/>
      <c r="G26" s="5"/>
      <c r="H26" s="6"/>
      <c r="I26" s="199" t="s">
        <v>71</v>
      </c>
      <c r="J26" s="200"/>
      <c r="K26" s="55"/>
      <c r="L26" s="56"/>
    </row>
    <row r="27" spans="1:12" ht="19.5" customHeight="1">
      <c r="A27" s="173" t="s">
        <v>47</v>
      </c>
      <c r="B27" s="174"/>
      <c r="C27" s="2"/>
      <c r="D27" s="114" t="s">
        <v>63</v>
      </c>
      <c r="E27" s="188" t="s">
        <v>57</v>
      </c>
      <c r="F27" s="189"/>
      <c r="G27" s="5"/>
      <c r="H27" s="6"/>
      <c r="I27" s="199" t="s">
        <v>71</v>
      </c>
      <c r="J27" s="200"/>
      <c r="K27" s="55"/>
      <c r="L27" s="56"/>
    </row>
    <row r="28" spans="1:12" ht="19.5" customHeight="1">
      <c r="A28" s="173" t="s">
        <v>48</v>
      </c>
      <c r="B28" s="174"/>
      <c r="C28" s="2"/>
      <c r="D28" s="114" t="s">
        <v>63</v>
      </c>
      <c r="E28" s="188" t="s">
        <v>57</v>
      </c>
      <c r="F28" s="189"/>
      <c r="G28" s="5"/>
      <c r="H28" s="6"/>
      <c r="I28" s="199" t="s">
        <v>72</v>
      </c>
      <c r="J28" s="200"/>
      <c r="K28" s="55"/>
      <c r="L28" s="56"/>
    </row>
    <row r="29" spans="1:12" ht="19.5" customHeight="1">
      <c r="A29" s="173" t="s">
        <v>49</v>
      </c>
      <c r="B29" s="174"/>
      <c r="C29" s="2"/>
      <c r="D29" s="114" t="s">
        <v>70</v>
      </c>
      <c r="E29" s="188" t="s">
        <v>57</v>
      </c>
      <c r="F29" s="189"/>
      <c r="G29" s="5"/>
      <c r="H29" s="6"/>
      <c r="I29" s="199" t="s">
        <v>57</v>
      </c>
      <c r="J29" s="200"/>
      <c r="K29" s="55"/>
      <c r="L29" s="56"/>
    </row>
    <row r="30" spans="1:12" ht="19.5" customHeight="1">
      <c r="A30" s="173" t="s">
        <v>50</v>
      </c>
      <c r="B30" s="174"/>
      <c r="C30" s="2"/>
      <c r="D30" s="114" t="s">
        <v>63</v>
      </c>
      <c r="E30" s="188" t="s">
        <v>57</v>
      </c>
      <c r="F30" s="189"/>
      <c r="G30" s="5"/>
      <c r="H30" s="6"/>
      <c r="I30" s="199" t="s">
        <v>71</v>
      </c>
      <c r="J30" s="200"/>
      <c r="K30" s="55"/>
      <c r="L30" s="56"/>
    </row>
    <row r="31" spans="1:12" ht="19.5" customHeight="1">
      <c r="A31" s="173" t="s">
        <v>51</v>
      </c>
      <c r="B31" s="174"/>
      <c r="C31" s="2"/>
      <c r="D31" s="114" t="s">
        <v>63</v>
      </c>
      <c r="E31" s="188" t="s">
        <v>57</v>
      </c>
      <c r="F31" s="189"/>
      <c r="G31" s="5"/>
      <c r="H31" s="6"/>
      <c r="I31" s="199" t="s">
        <v>71</v>
      </c>
      <c r="J31" s="200"/>
      <c r="K31" s="55"/>
      <c r="L31" s="56"/>
    </row>
    <row r="32" spans="1:12" ht="19.5" customHeight="1">
      <c r="A32" s="173" t="s">
        <v>52</v>
      </c>
      <c r="B32" s="174"/>
      <c r="C32" s="2"/>
      <c r="D32" s="114" t="s">
        <v>63</v>
      </c>
      <c r="E32" s="188" t="s">
        <v>57</v>
      </c>
      <c r="F32" s="189"/>
      <c r="G32" s="5"/>
      <c r="H32" s="6"/>
      <c r="I32" s="199" t="s">
        <v>71</v>
      </c>
      <c r="J32" s="200"/>
      <c r="K32" s="55"/>
      <c r="L32" s="56"/>
    </row>
    <row r="33" spans="1:11" ht="19.5" customHeight="1" thickBot="1">
      <c r="A33" s="173" t="s">
        <v>53</v>
      </c>
      <c r="B33" s="174"/>
      <c r="C33" s="2"/>
      <c r="D33" s="114" t="s">
        <v>63</v>
      </c>
      <c r="E33" s="277" t="s">
        <v>57</v>
      </c>
      <c r="F33" s="278"/>
      <c r="G33" s="7"/>
      <c r="H33" s="2"/>
      <c r="I33" s="199" t="s">
        <v>72</v>
      </c>
      <c r="J33" s="200"/>
      <c r="K33" s="45"/>
    </row>
    <row r="34" spans="1:11" ht="19.5" customHeight="1">
      <c r="A34" s="190" t="s">
        <v>11</v>
      </c>
      <c r="B34" s="191"/>
      <c r="C34" s="8"/>
      <c r="D34" s="114" t="s">
        <v>63</v>
      </c>
      <c r="E34" s="186"/>
      <c r="F34" s="187"/>
      <c r="G34" s="112"/>
      <c r="H34" s="113"/>
      <c r="I34" s="201"/>
      <c r="J34" s="202"/>
      <c r="K34" s="15"/>
    </row>
    <row r="35" spans="1:11" ht="19.5" customHeight="1">
      <c r="A35" s="192" t="s">
        <v>12</v>
      </c>
      <c r="B35" s="193"/>
      <c r="C35" s="114" t="s">
        <v>63</v>
      </c>
      <c r="D35" s="57" t="s">
        <v>71</v>
      </c>
      <c r="E35" s="58"/>
      <c r="F35" s="58"/>
      <c r="G35" s="59"/>
      <c r="H35" s="59"/>
      <c r="I35" s="59"/>
      <c r="J35" s="60"/>
      <c r="K35" s="15"/>
    </row>
    <row r="36" spans="1:11" ht="19.5" customHeight="1" thickBot="1">
      <c r="A36" s="61"/>
      <c r="B36" s="62"/>
      <c r="C36" s="63"/>
      <c r="D36" s="64"/>
      <c r="E36" s="65"/>
      <c r="F36" s="65"/>
      <c r="G36" s="66"/>
      <c r="H36" s="66"/>
      <c r="I36" s="66"/>
      <c r="J36" s="67"/>
      <c r="K36" s="15"/>
    </row>
    <row r="37" spans="1:11" ht="19.5" customHeight="1">
      <c r="A37" s="68" t="s">
        <v>13</v>
      </c>
      <c r="B37" s="182"/>
      <c r="C37" s="183"/>
      <c r="D37" s="183"/>
      <c r="E37" s="183"/>
      <c r="F37" s="183"/>
      <c r="G37" s="183"/>
      <c r="H37" s="183"/>
      <c r="I37" s="183"/>
      <c r="J37" s="183"/>
      <c r="K37" s="15"/>
    </row>
    <row r="38" spans="1:11" s="71" customFormat="1" ht="19.5" customHeight="1">
      <c r="A38" s="69"/>
      <c r="B38" s="184"/>
      <c r="C38" s="184"/>
      <c r="D38" s="184"/>
      <c r="E38" s="184"/>
      <c r="F38" s="184"/>
      <c r="G38" s="184"/>
      <c r="H38" s="184"/>
      <c r="I38" s="184"/>
      <c r="J38" s="184"/>
      <c r="K38" s="70"/>
    </row>
    <row r="39" spans="1:10" ht="19.5" customHeight="1">
      <c r="A39" s="72"/>
      <c r="B39" s="185"/>
      <c r="C39" s="185"/>
      <c r="D39" s="185"/>
      <c r="E39" s="185"/>
      <c r="F39" s="185"/>
      <c r="G39" s="185"/>
      <c r="H39" s="185"/>
      <c r="I39" s="185"/>
      <c r="J39" s="185"/>
    </row>
    <row r="40" spans="1:10" ht="19.5" customHeight="1">
      <c r="A40" s="73" t="s">
        <v>14</v>
      </c>
      <c r="B40" s="198"/>
      <c r="C40" s="195"/>
      <c r="D40" s="195"/>
      <c r="E40" s="195"/>
      <c r="F40" s="73" t="s">
        <v>15</v>
      </c>
      <c r="G40" s="196"/>
      <c r="H40" s="195"/>
      <c r="I40" s="195"/>
      <c r="J40" s="195"/>
    </row>
    <row r="41" spans="1:10" ht="19.5" customHeight="1">
      <c r="A41" s="73" t="s">
        <v>16</v>
      </c>
      <c r="B41" s="198"/>
      <c r="C41" s="195"/>
      <c r="D41" s="195"/>
      <c r="E41" s="195"/>
      <c r="F41" s="73" t="s">
        <v>16</v>
      </c>
      <c r="G41" s="197"/>
      <c r="H41" s="195"/>
      <c r="I41" s="195"/>
      <c r="J41" s="195"/>
    </row>
    <row r="42" spans="1:10" ht="19.5" customHeight="1">
      <c r="A42" s="26" t="s">
        <v>17</v>
      </c>
      <c r="B42" s="194"/>
      <c r="C42" s="195"/>
      <c r="D42" s="195"/>
      <c r="E42" s="195"/>
      <c r="F42" s="73" t="s">
        <v>17</v>
      </c>
      <c r="G42" s="194"/>
      <c r="H42" s="195"/>
      <c r="I42" s="195"/>
      <c r="J42" s="195"/>
    </row>
    <row r="43" spans="1:11" s="81" customFormat="1" ht="19.5" customHeight="1">
      <c r="A43" s="74"/>
      <c r="B43" s="75"/>
      <c r="C43" s="22" t="s">
        <v>18</v>
      </c>
      <c r="D43" s="76"/>
      <c r="E43" s="77"/>
      <c r="F43" s="75"/>
      <c r="G43" s="78" t="s">
        <v>27</v>
      </c>
      <c r="H43" s="76"/>
      <c r="I43" s="79"/>
      <c r="J43" s="80"/>
      <c r="K43" s="75"/>
    </row>
    <row r="44" spans="1:11" ht="19.5" customHeight="1">
      <c r="A44" s="82"/>
      <c r="B44" s="83"/>
      <c r="C44" s="83"/>
      <c r="D44" s="83"/>
      <c r="E44" s="83"/>
      <c r="F44" s="84"/>
      <c r="G44" s="9"/>
      <c r="H44" s="85"/>
      <c r="I44" s="85"/>
      <c r="J44" s="85"/>
      <c r="K44" s="46"/>
    </row>
    <row r="45" spans="1:11" ht="19.5" customHeight="1">
      <c r="A45" s="82"/>
      <c r="B45" s="83"/>
      <c r="C45" s="83"/>
      <c r="D45" s="83"/>
      <c r="E45" s="86"/>
      <c r="F45" s="87"/>
      <c r="G45" s="88"/>
      <c r="H45" s="85"/>
      <c r="I45" s="85"/>
      <c r="J45" s="85"/>
      <c r="K45" s="46"/>
    </row>
    <row r="46" spans="1:11" ht="19.5" customHeight="1">
      <c r="A46" s="82"/>
      <c r="B46" s="89"/>
      <c r="C46" s="89"/>
      <c r="D46" s="89"/>
      <c r="E46" s="90"/>
      <c r="F46" s="91"/>
      <c r="G46" s="85"/>
      <c r="H46" s="85"/>
      <c r="I46" s="85"/>
      <c r="J46" s="85"/>
      <c r="K46" s="46"/>
    </row>
    <row r="47" spans="1:11" ht="12.75" customHeight="1">
      <c r="A47" s="24"/>
      <c r="B47" s="24"/>
      <c r="C47" s="24"/>
      <c r="D47" s="24"/>
      <c r="E47" s="24"/>
      <c r="F47" s="24"/>
      <c r="G47" s="92"/>
      <c r="H47" s="92"/>
      <c r="I47" s="92"/>
      <c r="J47" s="92"/>
      <c r="K47" s="4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73" ht="12">
      <c r="A73" t="s">
        <v>19</v>
      </c>
    </row>
    <row r="74" ht="12">
      <c r="A74" t="s">
        <v>68</v>
      </c>
    </row>
    <row r="75" ht="12">
      <c r="A75" t="s">
        <v>20</v>
      </c>
    </row>
    <row r="76" ht="12">
      <c r="A76" t="s">
        <v>69</v>
      </c>
    </row>
    <row r="77" ht="12">
      <c r="A77" t="s">
        <v>24</v>
      </c>
    </row>
    <row r="78" ht="12">
      <c r="A78" t="s">
        <v>56</v>
      </c>
    </row>
    <row r="79" ht="12">
      <c r="A79" t="s">
        <v>21</v>
      </c>
    </row>
    <row r="80" ht="12">
      <c r="A80" t="s">
        <v>22</v>
      </c>
    </row>
  </sheetData>
  <mergeCells count="81">
    <mergeCell ref="B8:C8"/>
    <mergeCell ref="I8:J8"/>
    <mergeCell ref="B9:C9"/>
    <mergeCell ref="F9:G9"/>
    <mergeCell ref="A20:B21"/>
    <mergeCell ref="B37:J39"/>
    <mergeCell ref="A10:C10"/>
    <mergeCell ref="A22:B22"/>
    <mergeCell ref="A23:B23"/>
    <mergeCell ref="A24:B24"/>
    <mergeCell ref="B5:C5"/>
    <mergeCell ref="I5:J5"/>
    <mergeCell ref="B6:C6"/>
    <mergeCell ref="I6:J6"/>
    <mergeCell ref="B7:C7"/>
    <mergeCell ref="I7:J7"/>
    <mergeCell ref="A1:J1"/>
    <mergeCell ref="B2:C2"/>
    <mergeCell ref="F2:J2"/>
    <mergeCell ref="B3:C3"/>
    <mergeCell ref="B4:C4"/>
    <mergeCell ref="I4:J4"/>
    <mergeCell ref="A25:B25"/>
    <mergeCell ref="A26:B26"/>
    <mergeCell ref="A27:B27"/>
    <mergeCell ref="E34:F34"/>
    <mergeCell ref="E33:F33"/>
    <mergeCell ref="A28:B28"/>
    <mergeCell ref="A29:B29"/>
    <mergeCell ref="A34:B34"/>
    <mergeCell ref="A32:B32"/>
    <mergeCell ref="A31:B31"/>
    <mergeCell ref="E31:F31"/>
    <mergeCell ref="A35:B35"/>
    <mergeCell ref="E32:F32"/>
    <mergeCell ref="A30:B30"/>
    <mergeCell ref="B42:E42"/>
    <mergeCell ref="G40:J40"/>
    <mergeCell ref="G41:J41"/>
    <mergeCell ref="G42:J42"/>
    <mergeCell ref="B40:E40"/>
    <mergeCell ref="I32:J32"/>
    <mergeCell ref="I33:J33"/>
    <mergeCell ref="I34:J34"/>
    <mergeCell ref="B41:E41"/>
    <mergeCell ref="A33:B33"/>
    <mergeCell ref="E23:F23"/>
    <mergeCell ref="D10:J10"/>
    <mergeCell ref="A19:J19"/>
    <mergeCell ref="G11:H11"/>
    <mergeCell ref="C14:C15"/>
    <mergeCell ref="I11:J11"/>
    <mergeCell ref="I17:J17"/>
    <mergeCell ref="F12:F13"/>
    <mergeCell ref="D13:E13"/>
    <mergeCell ref="I15:J15"/>
    <mergeCell ref="F16:F17"/>
    <mergeCell ref="D17:E17"/>
    <mergeCell ref="G14:H14"/>
    <mergeCell ref="I12:J12"/>
    <mergeCell ref="A16:C16"/>
    <mergeCell ref="I16:J16"/>
    <mergeCell ref="E30:F30"/>
    <mergeCell ref="E29:F29"/>
    <mergeCell ref="E28:F28"/>
    <mergeCell ref="E27:F27"/>
    <mergeCell ref="I22:J22"/>
    <mergeCell ref="I23:J23"/>
    <mergeCell ref="I13:J14"/>
    <mergeCell ref="E24:F24"/>
    <mergeCell ref="I26:J26"/>
    <mergeCell ref="E26:F26"/>
    <mergeCell ref="E25:F25"/>
    <mergeCell ref="I27:J27"/>
    <mergeCell ref="E22:F22"/>
    <mergeCell ref="I28:J28"/>
    <mergeCell ref="I24:J24"/>
    <mergeCell ref="I25:J25"/>
    <mergeCell ref="I29:J29"/>
    <mergeCell ref="I30:J30"/>
    <mergeCell ref="I31:J31"/>
  </mergeCells>
  <printOptions horizontalCentered="1" verticalCentered="1"/>
  <pageMargins left="0.75" right="0.5" top="0.5" bottom="0.5" header="0.25" footer="0.25"/>
  <pageSetup blackAndWhite="1" fitToHeight="1" fitToWidth="1" horizontalDpi="300" verticalDpi="300" orientation="portrait" scale="76"/>
  <headerFooter alignWithMargins="0">
    <oddHeader>&amp;C&amp;20N&amp;14orth&amp;20E&amp;14ast&amp;20 T&amp;14ransportation&amp;20 T&amp;14raining &amp;20&amp;&amp; C&amp;14ertification &amp;20P&amp;14rogram</oddHeader>
    <oddFooter>&amp;LRev. 10/22/09&amp;C&amp;"Times New Roman,Regular"&amp;14CT    MA    ME    NH    NY    RI    VT&amp;R&amp;"Arial,Bold"T308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Atech Center,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Hamilton</dc:creator>
  <cp:keywords/>
  <dc:description/>
  <cp:lastModifiedBy>Richard Hamilton</cp:lastModifiedBy>
  <cp:lastPrinted>1999-02-23T00:47:33Z</cp:lastPrinted>
  <dcterms:created xsi:type="dcterms:W3CDTF">1999-01-19T17:03:44Z</dcterms:created>
  <dcterms:modified xsi:type="dcterms:W3CDTF">2009-10-22T15:09:43Z</dcterms:modified>
  <cp:category/>
  <cp:version/>
  <cp:contentType/>
  <cp:contentStatus/>
</cp:coreProperties>
</file>